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&amp;W\Socio-Cultureel\Vfg\Administratie &amp; boekhouding\Admin ALIN\4.documenten\Doc's BH\"/>
    </mc:Choice>
  </mc:AlternateContent>
  <bookViews>
    <workbookView xWindow="630" yWindow="600" windowWidth="27495" windowHeight="11955" activeTab="2"/>
  </bookViews>
  <sheets>
    <sheet name="PAB-budgethoogtes" sheetId="1" r:id="rId1"/>
    <sheet name="combi PAB en SI S" sheetId="2" r:id="rId2"/>
    <sheet name="combi PAB en SI NS" sheetId="3" r:id="rId3"/>
  </sheets>
  <definedNames>
    <definedName name="INDEX_03">'combi PAB en SI S'!$R$8</definedName>
  </definedNames>
  <calcPr calcId="152511"/>
</workbook>
</file>

<file path=xl/calcChain.xml><?xml version="1.0" encoding="utf-8"?>
<calcChain xmlns="http://schemas.openxmlformats.org/spreadsheetml/2006/main">
  <c r="B15" i="3" l="1"/>
  <c r="D15" i="3" s="1"/>
  <c r="E15" i="3" s="1"/>
  <c r="B14" i="3"/>
  <c r="D14" i="3" s="1"/>
  <c r="E14" i="3" s="1"/>
  <c r="B13" i="3"/>
  <c r="D13" i="3" s="1"/>
  <c r="E13" i="3" s="1"/>
  <c r="B12" i="3"/>
  <c r="D12" i="3" s="1"/>
  <c r="E12" i="3" s="1"/>
  <c r="F11" i="3"/>
  <c r="D11" i="3"/>
  <c r="E11" i="3" s="1"/>
  <c r="N11" i="3" s="1"/>
  <c r="B11" i="3"/>
  <c r="B10" i="3"/>
  <c r="D10" i="3" s="1"/>
  <c r="E10" i="3" s="1"/>
  <c r="B9" i="3"/>
  <c r="D9" i="3" s="1"/>
  <c r="E9" i="3" s="1"/>
  <c r="B8" i="3"/>
  <c r="D8" i="3" s="1"/>
  <c r="E8" i="3" s="1"/>
  <c r="F7" i="3"/>
  <c r="D7" i="3"/>
  <c r="E7" i="3" s="1"/>
  <c r="N7" i="3" s="1"/>
  <c r="B7" i="3"/>
  <c r="D6" i="3"/>
  <c r="E6" i="3" s="1"/>
  <c r="B8" i="2"/>
  <c r="B9" i="2" s="1"/>
  <c r="D7" i="2"/>
  <c r="E7" i="2" s="1"/>
  <c r="B7" i="2"/>
  <c r="D6" i="2"/>
  <c r="E6" i="2" s="1"/>
  <c r="P6" i="2" s="1"/>
  <c r="J13" i="3" l="1"/>
  <c r="F13" i="3"/>
  <c r="N13" i="3"/>
  <c r="G6" i="3"/>
  <c r="K6" i="3"/>
  <c r="O6" i="3"/>
  <c r="J9" i="3"/>
  <c r="F9" i="3"/>
  <c r="N9" i="3"/>
  <c r="J7" i="3"/>
  <c r="J11" i="3"/>
  <c r="B10" i="2"/>
  <c r="D9" i="2"/>
  <c r="E9" i="2" s="1"/>
  <c r="Q7" i="2"/>
  <c r="O7" i="2"/>
  <c r="M7" i="2"/>
  <c r="K7" i="2"/>
  <c r="I7" i="2"/>
  <c r="G7" i="2"/>
  <c r="L7" i="2"/>
  <c r="H7" i="2"/>
  <c r="P7" i="2"/>
  <c r="N7" i="2"/>
  <c r="J7" i="2"/>
  <c r="F7" i="2"/>
  <c r="P8" i="3"/>
  <c r="N8" i="3"/>
  <c r="L8" i="3"/>
  <c r="J8" i="3"/>
  <c r="H8" i="3"/>
  <c r="F8" i="3"/>
  <c r="Q8" i="3"/>
  <c r="M8" i="3"/>
  <c r="I8" i="3"/>
  <c r="O8" i="3"/>
  <c r="K8" i="3"/>
  <c r="G8" i="3"/>
  <c r="P10" i="3"/>
  <c r="N10" i="3"/>
  <c r="L10" i="3"/>
  <c r="J10" i="3"/>
  <c r="H10" i="3"/>
  <c r="F10" i="3"/>
  <c r="Q10" i="3"/>
  <c r="M10" i="3"/>
  <c r="I10" i="3"/>
  <c r="K10" i="3"/>
  <c r="O10" i="3"/>
  <c r="G10" i="3"/>
  <c r="P12" i="3"/>
  <c r="N12" i="3"/>
  <c r="L12" i="3"/>
  <c r="J12" i="3"/>
  <c r="H12" i="3"/>
  <c r="F12" i="3"/>
  <c r="Q12" i="3"/>
  <c r="M12" i="3"/>
  <c r="I12" i="3"/>
  <c r="O12" i="3"/>
  <c r="K12" i="3"/>
  <c r="G12" i="3"/>
  <c r="P14" i="3"/>
  <c r="N14" i="3"/>
  <c r="L14" i="3"/>
  <c r="J14" i="3"/>
  <c r="H14" i="3"/>
  <c r="F14" i="3"/>
  <c r="Q14" i="3"/>
  <c r="M14" i="3"/>
  <c r="I14" i="3"/>
  <c r="K14" i="3"/>
  <c r="O14" i="3"/>
  <c r="G14" i="3"/>
  <c r="I6" i="2"/>
  <c r="O6" i="2"/>
  <c r="G6" i="2"/>
  <c r="K6" i="2"/>
  <c r="M6" i="2"/>
  <c r="Q6" i="2"/>
  <c r="F6" i="2"/>
  <c r="H6" i="2"/>
  <c r="J6" i="2"/>
  <c r="L6" i="2"/>
  <c r="N6" i="2"/>
  <c r="D8" i="2"/>
  <c r="E8" i="2" s="1"/>
  <c r="P6" i="3"/>
  <c r="N6" i="3"/>
  <c r="L6" i="3"/>
  <c r="J6" i="3"/>
  <c r="H6" i="3"/>
  <c r="F6" i="3"/>
  <c r="I6" i="3"/>
  <c r="M6" i="3"/>
  <c r="Q6" i="3"/>
  <c r="Q7" i="3"/>
  <c r="O7" i="3"/>
  <c r="M7" i="3"/>
  <c r="K7" i="3"/>
  <c r="I7" i="3"/>
  <c r="G7" i="3"/>
  <c r="H7" i="3"/>
  <c r="L7" i="3"/>
  <c r="P7" i="3"/>
  <c r="Q9" i="3"/>
  <c r="O9" i="3"/>
  <c r="M9" i="3"/>
  <c r="K9" i="3"/>
  <c r="I9" i="3"/>
  <c r="G9" i="3"/>
  <c r="H9" i="3"/>
  <c r="L9" i="3"/>
  <c r="P9" i="3"/>
  <c r="Q11" i="3"/>
  <c r="O11" i="3"/>
  <c r="M11" i="3"/>
  <c r="K11" i="3"/>
  <c r="I11" i="3"/>
  <c r="G11" i="3"/>
  <c r="H11" i="3"/>
  <c r="L11" i="3"/>
  <c r="P11" i="3"/>
  <c r="Q13" i="3"/>
  <c r="O13" i="3"/>
  <c r="M13" i="3"/>
  <c r="K13" i="3"/>
  <c r="I13" i="3"/>
  <c r="G13" i="3"/>
  <c r="H13" i="3"/>
  <c r="L13" i="3"/>
  <c r="P13" i="3"/>
  <c r="Q15" i="3"/>
  <c r="O15" i="3"/>
  <c r="M15" i="3"/>
  <c r="K15" i="3"/>
  <c r="I15" i="3"/>
  <c r="G15" i="3"/>
  <c r="P15" i="3"/>
  <c r="N15" i="3"/>
  <c r="L15" i="3"/>
  <c r="J15" i="3"/>
  <c r="H15" i="3"/>
  <c r="F15" i="3"/>
  <c r="P8" i="2" l="1"/>
  <c r="N8" i="2"/>
  <c r="L8" i="2"/>
  <c r="J8" i="2"/>
  <c r="H8" i="2"/>
  <c r="F8" i="2"/>
  <c r="Q8" i="2"/>
  <c r="M8" i="2"/>
  <c r="K8" i="2"/>
  <c r="G8" i="2"/>
  <c r="O8" i="2"/>
  <c r="I8" i="2"/>
  <c r="Q9" i="2"/>
  <c r="O9" i="2"/>
  <c r="M9" i="2"/>
  <c r="K9" i="2"/>
  <c r="I9" i="2"/>
  <c r="G9" i="2"/>
  <c r="N9" i="2"/>
  <c r="L9" i="2"/>
  <c r="H9" i="2"/>
  <c r="F9" i="2"/>
  <c r="P9" i="2"/>
  <c r="J9" i="2"/>
  <c r="B11" i="2"/>
  <c r="D10" i="2"/>
  <c r="E10" i="2" s="1"/>
  <c r="P10" i="2" l="1"/>
  <c r="N10" i="2"/>
  <c r="L10" i="2"/>
  <c r="J10" i="2"/>
  <c r="H10" i="2"/>
  <c r="F10" i="2"/>
  <c r="Q10" i="2"/>
  <c r="M10" i="2"/>
  <c r="K10" i="2"/>
  <c r="G10" i="2"/>
  <c r="O10" i="2"/>
  <c r="I10" i="2"/>
  <c r="B12" i="2"/>
  <c r="D11" i="2"/>
  <c r="E11" i="2" s="1"/>
  <c r="Q11" i="2" l="1"/>
  <c r="O11" i="2"/>
  <c r="M11" i="2"/>
  <c r="K11" i="2"/>
  <c r="I11" i="2"/>
  <c r="G11" i="2"/>
  <c r="N11" i="2"/>
  <c r="L11" i="2"/>
  <c r="H11" i="2"/>
  <c r="F11" i="2"/>
  <c r="P11" i="2"/>
  <c r="J11" i="2"/>
  <c r="B13" i="2"/>
  <c r="D12" i="2"/>
  <c r="E12" i="2" s="1"/>
  <c r="P12" i="2" l="1"/>
  <c r="N12" i="2"/>
  <c r="L12" i="2"/>
  <c r="J12" i="2"/>
  <c r="H12" i="2"/>
  <c r="F12" i="2"/>
  <c r="Q12" i="2"/>
  <c r="O12" i="2"/>
  <c r="K12" i="2"/>
  <c r="G12" i="2"/>
  <c r="M12" i="2"/>
  <c r="I12" i="2"/>
  <c r="B14" i="2"/>
  <c r="D13" i="2"/>
  <c r="E13" i="2" s="1"/>
  <c r="P13" i="2" l="1"/>
  <c r="O13" i="2"/>
  <c r="M13" i="2"/>
  <c r="K13" i="2"/>
  <c r="I13" i="2"/>
  <c r="G13" i="2"/>
  <c r="N13" i="2"/>
  <c r="L13" i="2"/>
  <c r="H13" i="2"/>
  <c r="F13" i="2"/>
  <c r="Q13" i="2"/>
  <c r="J13" i="2"/>
  <c r="D14" i="2"/>
  <c r="E14" i="2" s="1"/>
  <c r="B15" i="2"/>
  <c r="D15" i="2" s="1"/>
  <c r="E15" i="2" s="1"/>
  <c r="P15" i="2" l="1"/>
  <c r="N15" i="2"/>
  <c r="L15" i="2"/>
  <c r="J15" i="2"/>
  <c r="H15" i="2"/>
  <c r="F15" i="2"/>
  <c r="Q15" i="2"/>
  <c r="M15" i="2"/>
  <c r="I15" i="2"/>
  <c r="O15" i="2"/>
  <c r="G15" i="2"/>
  <c r="K15" i="2"/>
  <c r="Q14" i="2"/>
  <c r="O14" i="2"/>
  <c r="M14" i="2"/>
  <c r="K14" i="2"/>
  <c r="I14" i="2"/>
  <c r="G14" i="2"/>
  <c r="P14" i="2"/>
  <c r="L14" i="2"/>
  <c r="H14" i="2"/>
  <c r="N14" i="2"/>
  <c r="F14" i="2"/>
  <c r="J14" i="2"/>
</calcChain>
</file>

<file path=xl/sharedStrings.xml><?xml version="1.0" encoding="utf-8"?>
<sst xmlns="http://schemas.openxmlformats.org/spreadsheetml/2006/main" count="53" uniqueCount="26">
  <si>
    <t>Combinatie PAB en semi-internaat schoolgaanden</t>
  </si>
  <si>
    <t>Combinatie PAB en semi-internaat niet-schoolgaanden</t>
  </si>
  <si>
    <t>Volgens nieuwe berekeningswijze</t>
  </si>
  <si>
    <t xml:space="preserve">tabel geïndexeerde PAB-budgethoogtes </t>
  </si>
  <si>
    <t>PAB Budgethoogtes 2019</t>
  </si>
  <si>
    <t>Aantal dagdelen</t>
  </si>
  <si>
    <t xml:space="preserve">niet-geïndexeerd </t>
  </si>
  <si>
    <t>geïndex. jaarbedrag</t>
  </si>
  <si>
    <t>kost SI NS</t>
  </si>
  <si>
    <t>kost internaat</t>
  </si>
  <si>
    <t>% internaatsbudget</t>
  </si>
  <si>
    <t>% PAB</t>
  </si>
  <si>
    <t>PAB</t>
  </si>
  <si>
    <t>kost SI S</t>
  </si>
  <si>
    <t>% internaatsbudg</t>
  </si>
  <si>
    <t>jaarbedrag 2001</t>
  </si>
  <si>
    <t>PAB 2019</t>
  </si>
  <si>
    <t>BC I (budgetcategorie 1)</t>
  </si>
  <si>
    <t>BC II</t>
  </si>
  <si>
    <t>BC III</t>
  </si>
  <si>
    <t>BC IV</t>
  </si>
  <si>
    <t>BC V</t>
  </si>
  <si>
    <t>Voor de combinatieberekening 2019 wordt uitgegaan van de gemiddelde prijzen per zorgvorm UB 2014:</t>
  </si>
  <si>
    <t>internaat: 55.083,00</t>
  </si>
  <si>
    <t>semi-internaat schoolgaanden: 22.386,00</t>
  </si>
  <si>
    <t>semi-internaat niet-schoolgaanden: 36.269,00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</si>
</sst>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9">
    <font>
      <sz val="11"/>
      <color rgb="FF000000"/>
      <name val="Calibri"/>
    </font>
    <font>
      <sz val="12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4"/>
      <color rgb="FF000000"/>
      <name val="Calibri"/>
    </font>
    <font>
      <b/>
      <sz val="11"/>
      <name val="Calibri"/>
    </font>
    <font>
      <sz val="11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274E13"/>
        <bgColor rgb="FF274E13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/>
    <xf numFmtId="164" fontId="0" fillId="0" borderId="1" xfId="0" applyNumberFormat="1" applyFont="1" applyBorder="1" applyAlignment="1"/>
    <xf numFmtId="0" fontId="6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6" fillId="2" borderId="3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10" fontId="0" fillId="0" borderId="9" xfId="0" applyNumberFormat="1" applyFont="1" applyBorder="1" applyAlignment="1">
      <alignment horizontal="center"/>
    </xf>
    <xf numFmtId="4" fontId="8" fillId="3" borderId="12" xfId="0" applyNumberFormat="1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4" fontId="8" fillId="4" borderId="12" xfId="0" applyNumberFormat="1" applyFont="1" applyFill="1" applyBorder="1" applyAlignment="1">
      <alignment horizontal="center"/>
    </xf>
    <xf numFmtId="164" fontId="0" fillId="4" borderId="12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8" fillId="5" borderId="12" xfId="0" applyNumberFormat="1" applyFont="1" applyFill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4" fontId="8" fillId="6" borderId="12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4" fontId="8" fillId="7" borderId="12" xfId="0" applyNumberFormat="1" applyFont="1" applyFill="1" applyBorder="1" applyAlignment="1">
      <alignment horizontal="center"/>
    </xf>
    <xf numFmtId="164" fontId="0" fillId="7" borderId="12" xfId="0" applyNumberFormat="1" applyFont="1" applyFill="1" applyBorder="1" applyAlignment="1">
      <alignment horizontal="center"/>
    </xf>
    <xf numFmtId="4" fontId="8" fillId="7" borderId="10" xfId="0" applyNumberFormat="1" applyFont="1" applyFill="1" applyBorder="1" applyAlignment="1">
      <alignment horizontal="center"/>
    </xf>
    <xf numFmtId="164" fontId="0" fillId="7" borderId="10" xfId="0" applyNumberFormat="1" applyFont="1" applyFill="1" applyBorder="1" applyAlignment="1">
      <alignment horizontal="center"/>
    </xf>
    <xf numFmtId="0" fontId="7" fillId="0" borderId="0" xfId="0" applyFont="1" applyAlignment="1"/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0" fontId="0" fillId="7" borderId="11" xfId="0" applyFont="1" applyFill="1" applyBorder="1" applyAlignment="1">
      <alignment horizontal="center" vertical="center"/>
    </xf>
    <xf numFmtId="0" fontId="7" fillId="0" borderId="16" xfId="0" applyFont="1" applyBorder="1"/>
    <xf numFmtId="0" fontId="5" fillId="0" borderId="2" xfId="0" applyFont="1" applyBorder="1" applyAlignment="1">
      <alignment horizontal="center" vertical="center"/>
    </xf>
    <xf numFmtId="0" fontId="7" fillId="0" borderId="6" xfId="0" applyFont="1" applyBorder="1"/>
    <xf numFmtId="0" fontId="0" fillId="3" borderId="11" xfId="0" applyFont="1" applyFill="1" applyBorder="1" applyAlignment="1">
      <alignment horizontal="center" vertical="center"/>
    </xf>
    <xf numFmtId="0" fontId="7" fillId="0" borderId="13" xfId="0" applyFont="1" applyBorder="1"/>
    <xf numFmtId="0" fontId="0" fillId="4" borderId="11" xfId="0" applyFont="1" applyFill="1" applyBorder="1" applyAlignment="1">
      <alignment horizontal="center" vertical="center"/>
    </xf>
    <xf numFmtId="0" fontId="7" fillId="0" borderId="11" xfId="0" applyFont="1" applyBorder="1"/>
    <xf numFmtId="0" fontId="0" fillId="5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/>
  <cols>
    <col min="1" max="1" width="40.42578125" customWidth="1"/>
    <col min="2" max="2" width="31" customWidth="1"/>
    <col min="3" max="3" width="30.140625" customWidth="1"/>
    <col min="4" max="26" width="8" customWidth="1"/>
  </cols>
  <sheetData>
    <row r="1" spans="1:3">
      <c r="A1" s="5" t="s">
        <v>3</v>
      </c>
      <c r="B1" s="5"/>
    </row>
    <row r="2" spans="1:3" ht="15.75" customHeight="1"/>
    <row r="3" spans="1:3">
      <c r="A3" s="47" t="s">
        <v>4</v>
      </c>
      <c r="B3" s="7" t="s">
        <v>6</v>
      </c>
      <c r="C3" s="10" t="s">
        <v>7</v>
      </c>
    </row>
    <row r="4" spans="1:3" ht="15.75" customHeight="1">
      <c r="A4" s="48"/>
      <c r="B4" s="14" t="s">
        <v>15</v>
      </c>
      <c r="C4" s="15" t="s">
        <v>16</v>
      </c>
    </row>
    <row r="5" spans="1:3">
      <c r="A5" s="49" t="s">
        <v>17</v>
      </c>
      <c r="B5" s="17">
        <v>7436.81</v>
      </c>
      <c r="C5" s="19">
        <v>10192.32</v>
      </c>
    </row>
    <row r="6" spans="1:3">
      <c r="A6" s="50"/>
      <c r="B6" s="17">
        <v>9915.74</v>
      </c>
      <c r="C6" s="19">
        <v>13589.76</v>
      </c>
    </row>
    <row r="7" spans="1:3">
      <c r="A7" s="51" t="s">
        <v>18</v>
      </c>
      <c r="B7" s="20">
        <v>12394.68</v>
      </c>
      <c r="C7" s="21">
        <v>16987.2</v>
      </c>
    </row>
    <row r="8" spans="1:3">
      <c r="A8" s="52"/>
      <c r="B8" s="20">
        <v>14873.61</v>
      </c>
      <c r="C8" s="21">
        <v>20384.64</v>
      </c>
    </row>
    <row r="9" spans="1:3">
      <c r="A9" s="50"/>
      <c r="B9" s="20">
        <v>17352.55</v>
      </c>
      <c r="C9" s="21">
        <v>23782.07</v>
      </c>
    </row>
    <row r="10" spans="1:3">
      <c r="A10" s="53" t="s">
        <v>19</v>
      </c>
      <c r="B10" s="24">
        <v>19831.48</v>
      </c>
      <c r="C10" s="27">
        <v>27179.51</v>
      </c>
    </row>
    <row r="11" spans="1:3">
      <c r="A11" s="50"/>
      <c r="B11" s="24">
        <v>22310.42</v>
      </c>
      <c r="C11" s="27">
        <v>30576.95</v>
      </c>
    </row>
    <row r="12" spans="1:3">
      <c r="A12" s="54" t="s">
        <v>20</v>
      </c>
      <c r="B12" s="28">
        <v>24789.35</v>
      </c>
      <c r="C12" s="29">
        <v>33974.39</v>
      </c>
    </row>
    <row r="13" spans="1:3">
      <c r="A13" s="52"/>
      <c r="B13" s="28">
        <v>27268.29</v>
      </c>
      <c r="C13" s="29">
        <v>37371.83</v>
      </c>
    </row>
    <row r="14" spans="1:3">
      <c r="A14" s="50"/>
      <c r="B14" s="28">
        <v>29747.22</v>
      </c>
      <c r="C14" s="29">
        <v>40769.269999999997</v>
      </c>
    </row>
    <row r="15" spans="1:3">
      <c r="A15" s="45" t="s">
        <v>21</v>
      </c>
      <c r="B15" s="30">
        <v>32226.16</v>
      </c>
      <c r="C15" s="31">
        <v>44166.71</v>
      </c>
    </row>
    <row r="16" spans="1:3" ht="15.75" customHeight="1">
      <c r="A16" s="46"/>
      <c r="B16" s="32">
        <v>34705.089999999997</v>
      </c>
      <c r="C16" s="33">
        <v>47564.15</v>
      </c>
    </row>
    <row r="18" spans="1:1">
      <c r="A18" s="34" t="s">
        <v>22</v>
      </c>
    </row>
    <row r="20" spans="1:1">
      <c r="A20" t="s">
        <v>23</v>
      </c>
    </row>
    <row r="21" spans="1:1" ht="15.75" customHeight="1">
      <c r="A21" t="s">
        <v>24</v>
      </c>
    </row>
    <row r="22" spans="1:1" ht="15.75" customHeight="1">
      <c r="A22" t="s">
        <v>25</v>
      </c>
    </row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5:A16"/>
    <mergeCell ref="A3:A4"/>
    <mergeCell ref="A5:A6"/>
    <mergeCell ref="A7:A9"/>
    <mergeCell ref="A10:A11"/>
    <mergeCell ref="A12:A14"/>
  </mergeCells>
  <conditionalFormatting sqref="A5:A6">
    <cfRule type="notContainsBlanks" dxfId="0" priority="1">
      <formula>LEN(TRIM(A5))&gt;0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/>
  </sheetViews>
  <sheetFormatPr defaultColWidth="14.42578125" defaultRowHeight="15" customHeight="1"/>
  <cols>
    <col min="1" max="1" width="14.85546875" customWidth="1"/>
    <col min="2" max="2" width="17.85546875" customWidth="1"/>
    <col min="3" max="3" width="13.42578125" customWidth="1"/>
    <col min="4" max="4" width="17" customWidth="1"/>
    <col min="5" max="5" width="17.42578125" customWidth="1"/>
    <col min="6" max="6" width="10.5703125" customWidth="1"/>
    <col min="7" max="7" width="13.42578125" customWidth="1"/>
    <col min="8" max="17" width="10.5703125" customWidth="1"/>
    <col min="18" max="26" width="8" customWidth="1"/>
  </cols>
  <sheetData>
    <row r="1" spans="1:17" ht="15.75" customHeight="1">
      <c r="A1" s="1" t="s">
        <v>0</v>
      </c>
      <c r="B1" s="1"/>
    </row>
    <row r="3" spans="1:17" ht="15.75" customHeight="1">
      <c r="A3" s="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customHeight="1">
      <c r="A4" s="4"/>
      <c r="B4" s="4"/>
      <c r="C4" s="4"/>
      <c r="D4" s="4"/>
      <c r="E4" s="4"/>
      <c r="F4" s="6">
        <v>10192.32</v>
      </c>
      <c r="G4" s="6">
        <v>13589.76</v>
      </c>
      <c r="H4" s="6">
        <v>16987.2</v>
      </c>
      <c r="I4" s="6">
        <v>20384.64</v>
      </c>
      <c r="J4" s="6">
        <v>23782.07</v>
      </c>
      <c r="K4" s="6">
        <v>27179.51</v>
      </c>
      <c r="L4" s="6">
        <v>30576.95</v>
      </c>
      <c r="M4" s="6">
        <v>33974.39</v>
      </c>
      <c r="N4" s="6">
        <v>37371.83</v>
      </c>
      <c r="O4" s="6">
        <v>40769.269999999997</v>
      </c>
      <c r="P4" s="6">
        <v>44166.71</v>
      </c>
      <c r="Q4" s="6">
        <v>47564.15</v>
      </c>
    </row>
    <row r="5" spans="1:17" ht="15.75" customHeight="1">
      <c r="A5" s="8" t="s">
        <v>5</v>
      </c>
      <c r="B5" s="9" t="s">
        <v>13</v>
      </c>
      <c r="C5" s="9" t="s">
        <v>9</v>
      </c>
      <c r="D5" s="9" t="s">
        <v>14</v>
      </c>
      <c r="E5" s="9" t="s">
        <v>11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12</v>
      </c>
      <c r="N5" s="9" t="s">
        <v>12</v>
      </c>
      <c r="O5" s="9" t="s">
        <v>12</v>
      </c>
      <c r="P5" s="9" t="s">
        <v>12</v>
      </c>
      <c r="Q5" s="11" t="s">
        <v>12</v>
      </c>
    </row>
    <row r="6" spans="1:17">
      <c r="A6" s="12">
        <v>10</v>
      </c>
      <c r="B6" s="13">
        <v>22386</v>
      </c>
      <c r="C6" s="13">
        <v>55083</v>
      </c>
      <c r="D6" s="16">
        <f t="shared" ref="D6:D15" si="0">B6/C6</f>
        <v>0.40640487990850171</v>
      </c>
      <c r="E6" s="16">
        <f t="shared" ref="E6:E15" si="1">100%-D6</f>
        <v>0.59359512009149829</v>
      </c>
      <c r="F6" s="18">
        <f t="shared" ref="F6:F15" si="2">$F$4*E6</f>
        <v>6050.1114144109797</v>
      </c>
      <c r="G6" s="18">
        <f t="shared" ref="G6:G15" si="3">$G$4*E6</f>
        <v>8066.8152192146399</v>
      </c>
      <c r="H6" s="18">
        <f t="shared" ref="H6:H15" si="4">$H$4*E6</f>
        <v>10083.5190240183</v>
      </c>
      <c r="I6" s="18">
        <f t="shared" ref="I6:I15" si="5">$I$4*E6</f>
        <v>12100.222828821959</v>
      </c>
      <c r="J6" s="18">
        <f t="shared" ref="J6:J15" si="6">$J$4*E6</f>
        <v>14116.920697674419</v>
      </c>
      <c r="K6" s="18">
        <f t="shared" ref="K6:K15" si="7">$K$4*E6</f>
        <v>16133.624502478078</v>
      </c>
      <c r="L6" s="18">
        <f t="shared" ref="L6:L15" si="8">$L$4*E6</f>
        <v>18150.328307281739</v>
      </c>
      <c r="M6" s="18">
        <f t="shared" ref="M6:M15" si="9">$M$4*E6</f>
        <v>20167.032112085399</v>
      </c>
      <c r="N6" s="18">
        <f t="shared" ref="N6:N15" si="10">$N$4*E6</f>
        <v>22183.735916889058</v>
      </c>
      <c r="O6" s="18">
        <f t="shared" ref="O6:O15" si="11">$O$4*E6</f>
        <v>24200.439721692717</v>
      </c>
      <c r="P6" s="18">
        <f t="shared" ref="P6:P15" si="12">$P$4*E6</f>
        <v>26217.143526496377</v>
      </c>
      <c r="Q6" s="22">
        <f t="shared" ref="Q6:Q15" si="13">$Q$4*E6</f>
        <v>28233.84733130004</v>
      </c>
    </row>
    <row r="7" spans="1:17">
      <c r="A7" s="23">
        <v>9</v>
      </c>
      <c r="B7" s="26">
        <f t="shared" ref="B7:B15" si="14">B6/A6*A7</f>
        <v>20147.399999999998</v>
      </c>
      <c r="C7" s="13">
        <v>55083</v>
      </c>
      <c r="D7" s="25">
        <f t="shared" si="0"/>
        <v>0.36576439191765148</v>
      </c>
      <c r="E7" s="25">
        <f t="shared" si="1"/>
        <v>0.63423560808234858</v>
      </c>
      <c r="F7" s="18">
        <f t="shared" si="2"/>
        <v>6464.332272969883</v>
      </c>
      <c r="G7" s="18">
        <f t="shared" si="3"/>
        <v>8619.1096972931773</v>
      </c>
      <c r="H7" s="18">
        <f t="shared" si="4"/>
        <v>10773.887121616472</v>
      </c>
      <c r="I7" s="18">
        <f t="shared" si="5"/>
        <v>12928.664545939766</v>
      </c>
      <c r="J7" s="18">
        <f t="shared" si="6"/>
        <v>15083.43562790698</v>
      </c>
      <c r="K7" s="18">
        <f t="shared" si="7"/>
        <v>17238.213052230272</v>
      </c>
      <c r="L7" s="18">
        <f t="shared" si="8"/>
        <v>19392.990476553568</v>
      </c>
      <c r="M7" s="18">
        <f t="shared" si="9"/>
        <v>21547.767900876861</v>
      </c>
      <c r="N7" s="18">
        <f t="shared" si="10"/>
        <v>23702.545325200157</v>
      </c>
      <c r="O7" s="18">
        <f t="shared" si="11"/>
        <v>25857.32274952345</v>
      </c>
      <c r="P7" s="18">
        <f t="shared" si="12"/>
        <v>28012.100173846746</v>
      </c>
      <c r="Q7" s="22">
        <f t="shared" si="13"/>
        <v>30166.877598170042</v>
      </c>
    </row>
    <row r="8" spans="1:17">
      <c r="A8" s="23">
        <v>8</v>
      </c>
      <c r="B8" s="26">
        <f t="shared" si="14"/>
        <v>17908.8</v>
      </c>
      <c r="C8" s="13">
        <v>55083</v>
      </c>
      <c r="D8" s="25">
        <f t="shared" si="0"/>
        <v>0.32512390392680135</v>
      </c>
      <c r="E8" s="25">
        <f t="shared" si="1"/>
        <v>0.67487609607319865</v>
      </c>
      <c r="F8" s="18">
        <f t="shared" si="2"/>
        <v>6878.5531315287835</v>
      </c>
      <c r="G8" s="18">
        <f t="shared" si="3"/>
        <v>9171.404175371712</v>
      </c>
      <c r="H8" s="18">
        <f t="shared" si="4"/>
        <v>11464.255219214641</v>
      </c>
      <c r="I8" s="18">
        <f t="shared" si="5"/>
        <v>13757.106263057567</v>
      </c>
      <c r="J8" s="18">
        <f t="shared" si="6"/>
        <v>16049.950558139535</v>
      </c>
      <c r="K8" s="18">
        <f t="shared" si="7"/>
        <v>18342.801601982461</v>
      </c>
      <c r="L8" s="18">
        <f t="shared" si="8"/>
        <v>20635.65264582539</v>
      </c>
      <c r="M8" s="18">
        <f t="shared" si="9"/>
        <v>22928.50368966832</v>
      </c>
      <c r="N8" s="18">
        <f t="shared" si="10"/>
        <v>25221.354733511249</v>
      </c>
      <c r="O8" s="18">
        <f t="shared" si="11"/>
        <v>27514.205777354175</v>
      </c>
      <c r="P8" s="18">
        <f t="shared" si="12"/>
        <v>29807.056821197104</v>
      </c>
      <c r="Q8" s="22">
        <f t="shared" si="13"/>
        <v>32099.907865040033</v>
      </c>
    </row>
    <row r="9" spans="1:17">
      <c r="A9" s="23">
        <v>7</v>
      </c>
      <c r="B9" s="26">
        <f t="shared" si="14"/>
        <v>15670.199999999999</v>
      </c>
      <c r="C9" s="13">
        <v>55083</v>
      </c>
      <c r="D9" s="25">
        <f t="shared" si="0"/>
        <v>0.28448341593595117</v>
      </c>
      <c r="E9" s="25">
        <f t="shared" si="1"/>
        <v>0.71551658406404883</v>
      </c>
      <c r="F9" s="18">
        <f t="shared" si="2"/>
        <v>7292.7739900876859</v>
      </c>
      <c r="G9" s="18">
        <f t="shared" si="3"/>
        <v>9723.6986534502485</v>
      </c>
      <c r="H9" s="18">
        <f t="shared" si="4"/>
        <v>12154.623316812811</v>
      </c>
      <c r="I9" s="18">
        <f t="shared" si="5"/>
        <v>14585.547980175372</v>
      </c>
      <c r="J9" s="18">
        <f t="shared" si="6"/>
        <v>17016.465488372094</v>
      </c>
      <c r="K9" s="18">
        <f t="shared" si="7"/>
        <v>19447.390151734653</v>
      </c>
      <c r="L9" s="18">
        <f t="shared" si="8"/>
        <v>21878.314815097219</v>
      </c>
      <c r="M9" s="18">
        <f t="shared" si="9"/>
        <v>24309.239478459778</v>
      </c>
      <c r="N9" s="18">
        <f t="shared" si="10"/>
        <v>26740.164141822344</v>
      </c>
      <c r="O9" s="18">
        <f t="shared" si="11"/>
        <v>29171.088805184903</v>
      </c>
      <c r="P9" s="18">
        <f t="shared" si="12"/>
        <v>31602.013468547466</v>
      </c>
      <c r="Q9" s="22">
        <f t="shared" si="13"/>
        <v>34032.938131910028</v>
      </c>
    </row>
    <row r="10" spans="1:17">
      <c r="A10" s="23">
        <v>6</v>
      </c>
      <c r="B10" s="26">
        <f t="shared" si="14"/>
        <v>13431.599999999999</v>
      </c>
      <c r="C10" s="13">
        <v>55083</v>
      </c>
      <c r="D10" s="25">
        <f t="shared" si="0"/>
        <v>0.24384292794510101</v>
      </c>
      <c r="E10" s="25">
        <f t="shared" si="1"/>
        <v>0.75615707205489902</v>
      </c>
      <c r="F10" s="18">
        <f t="shared" si="2"/>
        <v>7706.9948486465883</v>
      </c>
      <c r="G10" s="18">
        <f t="shared" si="3"/>
        <v>10275.993131528785</v>
      </c>
      <c r="H10" s="18">
        <f t="shared" si="4"/>
        <v>12844.991414410981</v>
      </c>
      <c r="I10" s="18">
        <f t="shared" si="5"/>
        <v>15413.989697293177</v>
      </c>
      <c r="J10" s="18">
        <f t="shared" si="6"/>
        <v>17982.980418604653</v>
      </c>
      <c r="K10" s="18">
        <f t="shared" si="7"/>
        <v>20551.978701486849</v>
      </c>
      <c r="L10" s="18">
        <f t="shared" si="8"/>
        <v>23120.976984369045</v>
      </c>
      <c r="M10" s="18">
        <f t="shared" si="9"/>
        <v>25689.97526725124</v>
      </c>
      <c r="N10" s="18">
        <f t="shared" si="10"/>
        <v>28258.973550133436</v>
      </c>
      <c r="O10" s="18">
        <f t="shared" si="11"/>
        <v>30827.971833015632</v>
      </c>
      <c r="P10" s="18">
        <f t="shared" si="12"/>
        <v>33396.970115897828</v>
      </c>
      <c r="Q10" s="22">
        <f t="shared" si="13"/>
        <v>35965.968398780024</v>
      </c>
    </row>
    <row r="11" spans="1:17">
      <c r="A11" s="23">
        <v>5</v>
      </c>
      <c r="B11" s="26">
        <f t="shared" si="14"/>
        <v>11193</v>
      </c>
      <c r="C11" s="13">
        <v>55083</v>
      </c>
      <c r="D11" s="25">
        <f t="shared" si="0"/>
        <v>0.20320243995425086</v>
      </c>
      <c r="E11" s="25">
        <f t="shared" si="1"/>
        <v>0.79679756004574909</v>
      </c>
      <c r="F11" s="18">
        <f t="shared" si="2"/>
        <v>8121.2157072054888</v>
      </c>
      <c r="G11" s="18">
        <f t="shared" si="3"/>
        <v>10828.28760960732</v>
      </c>
      <c r="H11" s="18">
        <f t="shared" si="4"/>
        <v>13535.359512009149</v>
      </c>
      <c r="I11" s="18">
        <f t="shared" si="5"/>
        <v>16242.431414410978</v>
      </c>
      <c r="J11" s="18">
        <f t="shared" si="6"/>
        <v>18949.495348837208</v>
      </c>
      <c r="K11" s="18">
        <f t="shared" si="7"/>
        <v>21656.567251239037</v>
      </c>
      <c r="L11" s="18">
        <f t="shared" si="8"/>
        <v>24363.639153640866</v>
      </c>
      <c r="M11" s="18">
        <f t="shared" si="9"/>
        <v>27070.711056042695</v>
      </c>
      <c r="N11" s="18">
        <f t="shared" si="10"/>
        <v>29777.782958444528</v>
      </c>
      <c r="O11" s="18">
        <f t="shared" si="11"/>
        <v>32484.854860846353</v>
      </c>
      <c r="P11" s="18">
        <f t="shared" si="12"/>
        <v>35191.926763248186</v>
      </c>
      <c r="Q11" s="22">
        <f t="shared" si="13"/>
        <v>37898.998665650019</v>
      </c>
    </row>
    <row r="12" spans="1:17">
      <c r="A12" s="23">
        <v>4</v>
      </c>
      <c r="B12" s="26">
        <f t="shared" si="14"/>
        <v>8954.4</v>
      </c>
      <c r="C12" s="13">
        <v>55083</v>
      </c>
      <c r="D12" s="25">
        <f t="shared" si="0"/>
        <v>0.16256195196340067</v>
      </c>
      <c r="E12" s="25">
        <f t="shared" si="1"/>
        <v>0.83743804803659927</v>
      </c>
      <c r="F12" s="18">
        <f t="shared" si="2"/>
        <v>8535.4365657643921</v>
      </c>
      <c r="G12" s="18">
        <f t="shared" si="3"/>
        <v>11380.582087685856</v>
      </c>
      <c r="H12" s="18">
        <f t="shared" si="4"/>
        <v>14225.72760960732</v>
      </c>
      <c r="I12" s="18">
        <f t="shared" si="5"/>
        <v>17070.873131528784</v>
      </c>
      <c r="J12" s="18">
        <f t="shared" si="6"/>
        <v>19916.010279069767</v>
      </c>
      <c r="K12" s="18">
        <f t="shared" si="7"/>
        <v>22761.15580099123</v>
      </c>
      <c r="L12" s="18">
        <f t="shared" si="8"/>
        <v>25606.301322912695</v>
      </c>
      <c r="M12" s="18">
        <f t="shared" si="9"/>
        <v>28451.446844834158</v>
      </c>
      <c r="N12" s="18">
        <f t="shared" si="10"/>
        <v>31296.592366755624</v>
      </c>
      <c r="O12" s="18">
        <f t="shared" si="11"/>
        <v>34141.737888677082</v>
      </c>
      <c r="P12" s="18">
        <f t="shared" si="12"/>
        <v>36986.883410598552</v>
      </c>
      <c r="Q12" s="22">
        <f t="shared" si="13"/>
        <v>39832.028932520014</v>
      </c>
    </row>
    <row r="13" spans="1:17">
      <c r="A13" s="23">
        <v>3</v>
      </c>
      <c r="B13" s="26">
        <f t="shared" si="14"/>
        <v>6715.7999999999993</v>
      </c>
      <c r="C13" s="13">
        <v>55083</v>
      </c>
      <c r="D13" s="25">
        <f t="shared" si="0"/>
        <v>0.12192146397255051</v>
      </c>
      <c r="E13" s="25">
        <f t="shared" si="1"/>
        <v>0.87807853602744945</v>
      </c>
      <c r="F13" s="18">
        <f t="shared" si="2"/>
        <v>8949.6574243232935</v>
      </c>
      <c r="G13" s="18">
        <f t="shared" si="3"/>
        <v>11932.876565764391</v>
      </c>
      <c r="H13" s="18">
        <f t="shared" si="4"/>
        <v>14916.09570720549</v>
      </c>
      <c r="I13" s="18">
        <f t="shared" si="5"/>
        <v>17899.314848646587</v>
      </c>
      <c r="J13" s="18">
        <f t="shared" si="6"/>
        <v>20882.525209302323</v>
      </c>
      <c r="K13" s="18">
        <f t="shared" si="7"/>
        <v>23865.744350743422</v>
      </c>
      <c r="L13" s="18">
        <f t="shared" si="8"/>
        <v>26848.963492184521</v>
      </c>
      <c r="M13" s="18">
        <f t="shared" si="9"/>
        <v>29832.182633625616</v>
      </c>
      <c r="N13" s="18">
        <f t="shared" si="10"/>
        <v>32815.401775066719</v>
      </c>
      <c r="O13" s="18">
        <f t="shared" si="11"/>
        <v>35798.620916507811</v>
      </c>
      <c r="P13" s="18">
        <f t="shared" si="12"/>
        <v>38781.84005794891</v>
      </c>
      <c r="Q13" s="22">
        <f t="shared" si="13"/>
        <v>41765.059199390009</v>
      </c>
    </row>
    <row r="14" spans="1:17">
      <c r="A14" s="23">
        <v>2</v>
      </c>
      <c r="B14" s="26">
        <f t="shared" si="14"/>
        <v>4477.2</v>
      </c>
      <c r="C14" s="13">
        <v>55083</v>
      </c>
      <c r="D14" s="25">
        <f t="shared" si="0"/>
        <v>8.1280975981700337E-2</v>
      </c>
      <c r="E14" s="25">
        <f t="shared" si="1"/>
        <v>0.91871902401829963</v>
      </c>
      <c r="F14" s="18">
        <f t="shared" si="2"/>
        <v>9363.878282882195</v>
      </c>
      <c r="G14" s="18">
        <f t="shared" si="3"/>
        <v>12485.171043842927</v>
      </c>
      <c r="H14" s="18">
        <f t="shared" si="4"/>
        <v>15606.46380480366</v>
      </c>
      <c r="I14" s="18">
        <f t="shared" si="5"/>
        <v>18727.75656576439</v>
      </c>
      <c r="J14" s="18">
        <f t="shared" si="6"/>
        <v>21849.040139534882</v>
      </c>
      <c r="K14" s="18">
        <f t="shared" si="7"/>
        <v>24970.332900495614</v>
      </c>
      <c r="L14" s="18">
        <f t="shared" si="8"/>
        <v>28091.625661456346</v>
      </c>
      <c r="M14" s="18">
        <f t="shared" si="9"/>
        <v>31212.918422417079</v>
      </c>
      <c r="N14" s="18">
        <f t="shared" si="10"/>
        <v>34334.211183377811</v>
      </c>
      <c r="O14" s="18">
        <f t="shared" si="11"/>
        <v>37455.503944338539</v>
      </c>
      <c r="P14" s="18">
        <f t="shared" si="12"/>
        <v>40576.796705299275</v>
      </c>
      <c r="Q14" s="22">
        <f t="shared" si="13"/>
        <v>43698.089466260011</v>
      </c>
    </row>
    <row r="15" spans="1:17" ht="15.75" customHeight="1">
      <c r="A15" s="35">
        <v>1</v>
      </c>
      <c r="B15" s="36">
        <f t="shared" si="14"/>
        <v>2238.6</v>
      </c>
      <c r="C15" s="36">
        <v>55083</v>
      </c>
      <c r="D15" s="38">
        <f t="shared" si="0"/>
        <v>4.0640487990850169E-2</v>
      </c>
      <c r="E15" s="38">
        <f t="shared" si="1"/>
        <v>0.95935951200914982</v>
      </c>
      <c r="F15" s="39">
        <f t="shared" si="2"/>
        <v>9778.0991414410983</v>
      </c>
      <c r="G15" s="39">
        <f t="shared" si="3"/>
        <v>13037.465521921464</v>
      </c>
      <c r="H15" s="39">
        <f t="shared" si="4"/>
        <v>16296.831902401831</v>
      </c>
      <c r="I15" s="39">
        <f t="shared" si="5"/>
        <v>19556.198282882197</v>
      </c>
      <c r="J15" s="39">
        <f t="shared" si="6"/>
        <v>22815.555069767441</v>
      </c>
      <c r="K15" s="39">
        <f t="shared" si="7"/>
        <v>26074.921450247806</v>
      </c>
      <c r="L15" s="39">
        <f t="shared" si="8"/>
        <v>29334.287830728175</v>
      </c>
      <c r="M15" s="39">
        <f t="shared" si="9"/>
        <v>32593.654211208537</v>
      </c>
      <c r="N15" s="39">
        <f t="shared" si="10"/>
        <v>35853.02059168891</v>
      </c>
      <c r="O15" s="39">
        <f t="shared" si="11"/>
        <v>39112.386972169268</v>
      </c>
      <c r="P15" s="39">
        <f t="shared" si="12"/>
        <v>42371.753352649634</v>
      </c>
      <c r="Q15" s="40">
        <f t="shared" si="13"/>
        <v>45631.119733130006</v>
      </c>
    </row>
    <row r="17" spans="4:17">
      <c r="F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9" spans="4:17">
      <c r="D19" s="44"/>
    </row>
    <row r="21" spans="4:17" ht="15.75" customHeight="1"/>
    <row r="22" spans="4:17" ht="15.75" customHeight="1"/>
    <row r="23" spans="4:17" ht="15.75" customHeight="1"/>
    <row r="24" spans="4:17" ht="15.75" customHeight="1"/>
    <row r="25" spans="4:17" ht="15.75" customHeight="1"/>
    <row r="26" spans="4:17" ht="15.75" customHeight="1"/>
    <row r="27" spans="4:17" ht="15.75" customHeight="1"/>
    <row r="28" spans="4:17" ht="15.75" customHeight="1"/>
    <row r="29" spans="4:17" ht="15.75" customHeight="1"/>
    <row r="30" spans="4:17" ht="15.75" customHeight="1"/>
    <row r="31" spans="4:17" ht="15.75" customHeight="1"/>
    <row r="32" spans="4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workbookViewId="0"/>
  </sheetViews>
  <sheetFormatPr defaultColWidth="14.42578125" defaultRowHeight="15" customHeight="1"/>
  <cols>
    <col min="1" max="1" width="14.7109375" customWidth="1"/>
    <col min="2" max="2" width="10.28515625" customWidth="1"/>
    <col min="3" max="3" width="13.5703125" customWidth="1"/>
    <col min="4" max="4" width="18.5703125" customWidth="1"/>
    <col min="5" max="5" width="9" customWidth="1"/>
    <col min="6" max="11" width="11" customWidth="1"/>
    <col min="12" max="16" width="11.7109375" customWidth="1"/>
    <col min="17" max="17" width="14.140625" customWidth="1"/>
    <col min="18" max="26" width="8" customWidth="1"/>
  </cols>
  <sheetData>
    <row r="1" spans="1:17" ht="15.75" customHeight="1">
      <c r="A1" s="1" t="s">
        <v>1</v>
      </c>
    </row>
    <row r="3" spans="1:17" ht="15.75" customHeight="1">
      <c r="A3" s="3" t="s">
        <v>2</v>
      </c>
      <c r="B3" s="3"/>
      <c r="C3" s="3"/>
    </row>
    <row r="4" spans="1:17" ht="15.75" customHeight="1">
      <c r="A4" s="4"/>
      <c r="B4" s="4"/>
      <c r="C4" s="4"/>
      <c r="D4" s="4"/>
      <c r="E4" s="4"/>
      <c r="F4" s="6">
        <v>10192.32</v>
      </c>
      <c r="G4" s="6">
        <v>13589.76</v>
      </c>
      <c r="H4" s="6">
        <v>16987.2</v>
      </c>
      <c r="I4" s="6">
        <v>20384.64</v>
      </c>
      <c r="J4" s="6">
        <v>23782.07</v>
      </c>
      <c r="K4" s="6">
        <v>27179.51</v>
      </c>
      <c r="L4" s="6">
        <v>30576.95</v>
      </c>
      <c r="M4" s="6">
        <v>33974.39</v>
      </c>
      <c r="N4" s="6">
        <v>37371.83</v>
      </c>
      <c r="O4" s="6">
        <v>40769.269999999997</v>
      </c>
      <c r="P4" s="6">
        <v>44166.71</v>
      </c>
      <c r="Q4" s="6">
        <v>47564.15</v>
      </c>
    </row>
    <row r="5" spans="1:17" ht="15.75" customHeight="1">
      <c r="A5" s="8" t="s">
        <v>5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12</v>
      </c>
      <c r="N5" s="9" t="s">
        <v>12</v>
      </c>
      <c r="O5" s="9" t="s">
        <v>12</v>
      </c>
      <c r="P5" s="9" t="s">
        <v>12</v>
      </c>
      <c r="Q5" s="11" t="s">
        <v>12</v>
      </c>
    </row>
    <row r="6" spans="1:17">
      <c r="A6" s="12">
        <v>10</v>
      </c>
      <c r="B6" s="13">
        <v>36269</v>
      </c>
      <c r="C6" s="13">
        <v>55083</v>
      </c>
      <c r="D6" s="16">
        <f t="shared" ref="D6:D15" si="0">B6/C6</f>
        <v>0.65844271372292718</v>
      </c>
      <c r="E6" s="16">
        <f t="shared" ref="E6:E15" si="1">100%-D6</f>
        <v>0.34155728627707282</v>
      </c>
      <c r="F6" s="18">
        <f t="shared" ref="F6:F15" si="2">$F$4*E6</f>
        <v>3481.261160067535</v>
      </c>
      <c r="G6" s="18">
        <f t="shared" ref="G6:G15" si="3">$G$4*E6</f>
        <v>4641.681546756713</v>
      </c>
      <c r="H6" s="18">
        <f t="shared" ref="H6:H15" si="4">$H$4*E6</f>
        <v>5802.1019334458915</v>
      </c>
      <c r="I6" s="18">
        <f t="shared" ref="I6:I15" si="5">$I$4*E6</f>
        <v>6962.52232013507</v>
      </c>
      <c r="J6" s="18">
        <f t="shared" ref="J6:J15" si="6">$J$4*E6</f>
        <v>8122.9392912513849</v>
      </c>
      <c r="K6" s="18">
        <f t="shared" ref="K6:K15" si="7">$K$4*E6</f>
        <v>9283.3596779405634</v>
      </c>
      <c r="L6" s="18">
        <f t="shared" ref="L6:L15" si="8">$L$4*E6</f>
        <v>10443.780064629742</v>
      </c>
      <c r="M6" s="18">
        <f t="shared" ref="M6:M15" si="9">$M$4*E6</f>
        <v>11604.20045131892</v>
      </c>
      <c r="N6" s="18">
        <f t="shared" ref="N6:N15" si="10">$N$4*E6</f>
        <v>12764.620838008099</v>
      </c>
      <c r="O6" s="18">
        <f t="shared" ref="O6:O15" si="11">$O$4*E6</f>
        <v>13925.041224697276</v>
      </c>
      <c r="P6" s="18">
        <f t="shared" ref="P6:P15" si="12">$P$4*E6</f>
        <v>15085.461611386454</v>
      </c>
      <c r="Q6" s="22">
        <f t="shared" ref="Q6:Q15" si="13">$Q$4*E6</f>
        <v>16245.881998075634</v>
      </c>
    </row>
    <row r="7" spans="1:17">
      <c r="A7" s="23">
        <v>9</v>
      </c>
      <c r="B7" s="18">
        <f>B6/A6*9</f>
        <v>32642.100000000002</v>
      </c>
      <c r="C7" s="13">
        <v>55083</v>
      </c>
      <c r="D7" s="25">
        <f t="shared" si="0"/>
        <v>0.59259844235063452</v>
      </c>
      <c r="E7" s="25">
        <f t="shared" si="1"/>
        <v>0.40740155764936548</v>
      </c>
      <c r="F7" s="18">
        <f t="shared" si="2"/>
        <v>4152.3670440607802</v>
      </c>
      <c r="G7" s="18">
        <f t="shared" si="3"/>
        <v>5536.4893920810409</v>
      </c>
      <c r="H7" s="18">
        <f t="shared" si="4"/>
        <v>6920.6117401013016</v>
      </c>
      <c r="I7" s="18">
        <f t="shared" si="5"/>
        <v>8304.7340881215605</v>
      </c>
      <c r="J7" s="18">
        <f t="shared" si="6"/>
        <v>9688.8523621262448</v>
      </c>
      <c r="K7" s="18">
        <f t="shared" si="7"/>
        <v>11072.974710146505</v>
      </c>
      <c r="L7" s="18">
        <f t="shared" si="8"/>
        <v>12457.097058166766</v>
      </c>
      <c r="M7" s="18">
        <f t="shared" si="9"/>
        <v>13841.219406187025</v>
      </c>
      <c r="N7" s="18">
        <f t="shared" si="10"/>
        <v>15225.341754207288</v>
      </c>
      <c r="O7" s="18">
        <f t="shared" si="11"/>
        <v>16609.464102227546</v>
      </c>
      <c r="P7" s="18">
        <f t="shared" si="12"/>
        <v>17993.586450247807</v>
      </c>
      <c r="Q7" s="22">
        <f t="shared" si="13"/>
        <v>19377.708798268068</v>
      </c>
    </row>
    <row r="8" spans="1:17">
      <c r="A8" s="23">
        <v>8</v>
      </c>
      <c r="B8" s="18">
        <f>B6/A6*8</f>
        <v>29015.200000000001</v>
      </c>
      <c r="C8" s="13">
        <v>55083</v>
      </c>
      <c r="D8" s="25">
        <f t="shared" si="0"/>
        <v>0.52675417097834176</v>
      </c>
      <c r="E8" s="25">
        <f t="shared" si="1"/>
        <v>0.47324582902165824</v>
      </c>
      <c r="F8" s="18">
        <f t="shared" si="2"/>
        <v>4823.4729280540278</v>
      </c>
      <c r="G8" s="18">
        <f t="shared" si="3"/>
        <v>6431.2972374053707</v>
      </c>
      <c r="H8" s="18">
        <f t="shared" si="4"/>
        <v>8039.1215467567135</v>
      </c>
      <c r="I8" s="18">
        <f t="shared" si="5"/>
        <v>9646.9458561080555</v>
      </c>
      <c r="J8" s="18">
        <f t="shared" si="6"/>
        <v>11254.765433001108</v>
      </c>
      <c r="K8" s="18">
        <f t="shared" si="7"/>
        <v>12862.589742352449</v>
      </c>
      <c r="L8" s="18">
        <f t="shared" si="8"/>
        <v>14470.414051703794</v>
      </c>
      <c r="M8" s="18">
        <f t="shared" si="9"/>
        <v>16078.238361055135</v>
      </c>
      <c r="N8" s="18">
        <f t="shared" si="10"/>
        <v>17686.062670406478</v>
      </c>
      <c r="O8" s="18">
        <f t="shared" si="11"/>
        <v>19293.886979757819</v>
      </c>
      <c r="P8" s="18">
        <f t="shared" si="12"/>
        <v>20901.711289109164</v>
      </c>
      <c r="Q8" s="22">
        <f t="shared" si="13"/>
        <v>22509.535598460505</v>
      </c>
    </row>
    <row r="9" spans="1:17">
      <c r="A9" s="23">
        <v>7</v>
      </c>
      <c r="B9" s="18">
        <f>B6/A6*7</f>
        <v>25388.3</v>
      </c>
      <c r="C9" s="13">
        <v>55083</v>
      </c>
      <c r="D9" s="25">
        <f t="shared" si="0"/>
        <v>0.46090989960604906</v>
      </c>
      <c r="E9" s="25">
        <f t="shared" si="1"/>
        <v>0.539090100393951</v>
      </c>
      <c r="F9" s="18">
        <f t="shared" si="2"/>
        <v>5494.5788120472744</v>
      </c>
      <c r="G9" s="18">
        <f t="shared" si="3"/>
        <v>7326.1050827296995</v>
      </c>
      <c r="H9" s="18">
        <f t="shared" si="4"/>
        <v>9157.6313534121255</v>
      </c>
      <c r="I9" s="18">
        <f t="shared" si="5"/>
        <v>10989.157624094549</v>
      </c>
      <c r="J9" s="18">
        <f t="shared" si="6"/>
        <v>12820.67850387597</v>
      </c>
      <c r="K9" s="18">
        <f t="shared" si="7"/>
        <v>14652.204774558395</v>
      </c>
      <c r="L9" s="18">
        <f t="shared" si="8"/>
        <v>16483.73104524082</v>
      </c>
      <c r="M9" s="18">
        <f t="shared" si="9"/>
        <v>18315.257315923245</v>
      </c>
      <c r="N9" s="18">
        <f t="shared" si="10"/>
        <v>20146.78358660567</v>
      </c>
      <c r="O9" s="18">
        <f t="shared" si="11"/>
        <v>21978.309857288092</v>
      </c>
      <c r="P9" s="18">
        <f t="shared" si="12"/>
        <v>23809.83612797052</v>
      </c>
      <c r="Q9" s="22">
        <f t="shared" si="13"/>
        <v>25641.362398652946</v>
      </c>
    </row>
    <row r="10" spans="1:17">
      <c r="A10" s="23">
        <v>6</v>
      </c>
      <c r="B10" s="18">
        <f>B6/A6*6</f>
        <v>21761.4</v>
      </c>
      <c r="C10" s="13">
        <v>55083</v>
      </c>
      <c r="D10" s="25">
        <f t="shared" si="0"/>
        <v>0.39506562823375635</v>
      </c>
      <c r="E10" s="25">
        <f t="shared" si="1"/>
        <v>0.60493437176624365</v>
      </c>
      <c r="F10" s="18">
        <f t="shared" si="2"/>
        <v>6165.6846960405201</v>
      </c>
      <c r="G10" s="18">
        <f t="shared" si="3"/>
        <v>8220.9129280540274</v>
      </c>
      <c r="H10" s="18">
        <f t="shared" si="4"/>
        <v>10276.141160067535</v>
      </c>
      <c r="I10" s="18">
        <f t="shared" si="5"/>
        <v>12331.36939208104</v>
      </c>
      <c r="J10" s="18">
        <f t="shared" si="6"/>
        <v>14386.59157475083</v>
      </c>
      <c r="K10" s="18">
        <f t="shared" si="7"/>
        <v>16441.819806764335</v>
      </c>
      <c r="L10" s="18">
        <f t="shared" si="8"/>
        <v>18497.048038777844</v>
      </c>
      <c r="M10" s="18">
        <f t="shared" si="9"/>
        <v>20552.27627079135</v>
      </c>
      <c r="N10" s="18">
        <f t="shared" si="10"/>
        <v>22607.504502804859</v>
      </c>
      <c r="O10" s="18">
        <f t="shared" si="11"/>
        <v>24662.732734818361</v>
      </c>
      <c r="P10" s="18">
        <f t="shared" si="12"/>
        <v>26717.96096683187</v>
      </c>
      <c r="Q10" s="22">
        <f t="shared" si="13"/>
        <v>28773.189198845379</v>
      </c>
    </row>
    <row r="11" spans="1:17">
      <c r="A11" s="23">
        <v>5</v>
      </c>
      <c r="B11" s="18">
        <f>B6/A6*5</f>
        <v>18134.5</v>
      </c>
      <c r="C11" s="13">
        <v>55083</v>
      </c>
      <c r="D11" s="25">
        <f t="shared" si="0"/>
        <v>0.32922135686146359</v>
      </c>
      <c r="E11" s="25">
        <f t="shared" si="1"/>
        <v>0.67077864313853641</v>
      </c>
      <c r="F11" s="18">
        <f t="shared" si="2"/>
        <v>6836.7905800337676</v>
      </c>
      <c r="G11" s="18">
        <f t="shared" si="3"/>
        <v>9115.7207733783562</v>
      </c>
      <c r="H11" s="18">
        <f t="shared" si="4"/>
        <v>11394.650966722946</v>
      </c>
      <c r="I11" s="18">
        <f t="shared" si="5"/>
        <v>13673.581160067535</v>
      </c>
      <c r="J11" s="18">
        <f t="shared" si="6"/>
        <v>15952.504645625693</v>
      </c>
      <c r="K11" s="18">
        <f t="shared" si="7"/>
        <v>18231.434838970279</v>
      </c>
      <c r="L11" s="18">
        <f t="shared" si="8"/>
        <v>20510.365032314872</v>
      </c>
      <c r="M11" s="18">
        <f t="shared" si="9"/>
        <v>22789.295225659458</v>
      </c>
      <c r="N11" s="18">
        <f t="shared" si="10"/>
        <v>25068.225419004051</v>
      </c>
      <c r="O11" s="18">
        <f t="shared" si="11"/>
        <v>27347.155612348637</v>
      </c>
      <c r="P11" s="18">
        <f t="shared" si="12"/>
        <v>29626.085805693227</v>
      </c>
      <c r="Q11" s="22">
        <f t="shared" si="13"/>
        <v>31905.015999037816</v>
      </c>
    </row>
    <row r="12" spans="1:17">
      <c r="A12" s="23">
        <v>4</v>
      </c>
      <c r="B12" s="18">
        <f>B6/A6*4</f>
        <v>14507.6</v>
      </c>
      <c r="C12" s="13">
        <v>55083</v>
      </c>
      <c r="D12" s="25">
        <f t="shared" si="0"/>
        <v>0.26337708548917088</v>
      </c>
      <c r="E12" s="25">
        <f t="shared" si="1"/>
        <v>0.73662291451082917</v>
      </c>
      <c r="F12" s="18">
        <f t="shared" si="2"/>
        <v>7507.8964640270142</v>
      </c>
      <c r="G12" s="18">
        <f t="shared" si="3"/>
        <v>10010.528618702687</v>
      </c>
      <c r="H12" s="18">
        <f t="shared" si="4"/>
        <v>12513.160773378358</v>
      </c>
      <c r="I12" s="18">
        <f t="shared" si="5"/>
        <v>15015.792928054028</v>
      </c>
      <c r="J12" s="18">
        <f t="shared" si="6"/>
        <v>17518.417716500557</v>
      </c>
      <c r="K12" s="18">
        <f t="shared" si="7"/>
        <v>20021.049871176227</v>
      </c>
      <c r="L12" s="18">
        <f t="shared" si="8"/>
        <v>22523.6820258519</v>
      </c>
      <c r="M12" s="18">
        <f t="shared" si="9"/>
        <v>25026.31418052757</v>
      </c>
      <c r="N12" s="18">
        <f t="shared" si="10"/>
        <v>27528.946335203244</v>
      </c>
      <c r="O12" s="18">
        <f t="shared" si="11"/>
        <v>30031.57848987891</v>
      </c>
      <c r="P12" s="18">
        <f t="shared" si="12"/>
        <v>32534.210644554583</v>
      </c>
      <c r="Q12" s="22">
        <f t="shared" si="13"/>
        <v>35036.842799230253</v>
      </c>
    </row>
    <row r="13" spans="1:17">
      <c r="A13" s="23">
        <v>3</v>
      </c>
      <c r="B13" s="18">
        <f>B6/A6*3</f>
        <v>10880.7</v>
      </c>
      <c r="C13" s="13">
        <v>55083</v>
      </c>
      <c r="D13" s="25">
        <f t="shared" si="0"/>
        <v>0.19753281411687817</v>
      </c>
      <c r="E13" s="25">
        <f t="shared" si="1"/>
        <v>0.80246718588312183</v>
      </c>
      <c r="F13" s="18">
        <f t="shared" si="2"/>
        <v>8179.0023480202599</v>
      </c>
      <c r="G13" s="18">
        <f t="shared" si="3"/>
        <v>10905.336464027014</v>
      </c>
      <c r="H13" s="18">
        <f t="shared" si="4"/>
        <v>13631.670580033768</v>
      </c>
      <c r="I13" s="18">
        <f t="shared" si="5"/>
        <v>16358.00469604052</v>
      </c>
      <c r="J13" s="18">
        <f t="shared" si="6"/>
        <v>19084.330787375417</v>
      </c>
      <c r="K13" s="18">
        <f t="shared" si="7"/>
        <v>21810.664903382167</v>
      </c>
      <c r="L13" s="18">
        <f t="shared" si="8"/>
        <v>24536.999019388921</v>
      </c>
      <c r="M13" s="18">
        <f t="shared" si="9"/>
        <v>27263.333135395675</v>
      </c>
      <c r="N13" s="18">
        <f t="shared" si="10"/>
        <v>29989.667251402429</v>
      </c>
      <c r="O13" s="18">
        <f t="shared" si="11"/>
        <v>32716.001367409179</v>
      </c>
      <c r="P13" s="18">
        <f t="shared" si="12"/>
        <v>35442.335483415933</v>
      </c>
      <c r="Q13" s="22">
        <f t="shared" si="13"/>
        <v>38168.66959942269</v>
      </c>
    </row>
    <row r="14" spans="1:17">
      <c r="A14" s="23">
        <v>2</v>
      </c>
      <c r="B14" s="18">
        <f>B6/A6*2</f>
        <v>7253.8</v>
      </c>
      <c r="C14" s="13">
        <v>55083</v>
      </c>
      <c r="D14" s="25">
        <f t="shared" si="0"/>
        <v>0.13168854274458544</v>
      </c>
      <c r="E14" s="25">
        <f t="shared" si="1"/>
        <v>0.86831145725541459</v>
      </c>
      <c r="F14" s="18">
        <f t="shared" si="2"/>
        <v>8850.1082320135065</v>
      </c>
      <c r="G14" s="18">
        <f t="shared" si="3"/>
        <v>11800.144309351343</v>
      </c>
      <c r="H14" s="18">
        <f t="shared" si="4"/>
        <v>14750.180386689179</v>
      </c>
      <c r="I14" s="18">
        <f t="shared" si="5"/>
        <v>17700.216464027013</v>
      </c>
      <c r="J14" s="18">
        <f t="shared" si="6"/>
        <v>20650.243858250276</v>
      </c>
      <c r="K14" s="18">
        <f t="shared" si="7"/>
        <v>23600.279935588111</v>
      </c>
      <c r="L14" s="18">
        <f t="shared" si="8"/>
        <v>26550.316012925949</v>
      </c>
      <c r="M14" s="18">
        <f t="shared" si="9"/>
        <v>29500.352090263783</v>
      </c>
      <c r="N14" s="18">
        <f t="shared" si="10"/>
        <v>32450.388167601621</v>
      </c>
      <c r="O14" s="18">
        <f t="shared" si="11"/>
        <v>35400.424244939451</v>
      </c>
      <c r="P14" s="18">
        <f t="shared" si="12"/>
        <v>38350.460322277293</v>
      </c>
      <c r="Q14" s="22">
        <f t="shared" si="13"/>
        <v>41300.496399615127</v>
      </c>
    </row>
    <row r="15" spans="1:17" ht="15.75" customHeight="1">
      <c r="A15" s="35">
        <v>1</v>
      </c>
      <c r="B15" s="37">
        <f>B6/A6*1</f>
        <v>3626.9</v>
      </c>
      <c r="C15" s="36">
        <v>55083</v>
      </c>
      <c r="D15" s="38">
        <f t="shared" si="0"/>
        <v>6.584427137229272E-2</v>
      </c>
      <c r="E15" s="38">
        <f t="shared" si="1"/>
        <v>0.93415572862770724</v>
      </c>
      <c r="F15" s="39">
        <f t="shared" si="2"/>
        <v>9521.2141160067531</v>
      </c>
      <c r="G15" s="39">
        <f t="shared" si="3"/>
        <v>12694.952154675671</v>
      </c>
      <c r="H15" s="39">
        <f t="shared" si="4"/>
        <v>15868.69019334459</v>
      </c>
      <c r="I15" s="39">
        <f t="shared" si="5"/>
        <v>19042.428232013506</v>
      </c>
      <c r="J15" s="39">
        <f t="shared" si="6"/>
        <v>22216.156929125136</v>
      </c>
      <c r="K15" s="39">
        <f t="shared" si="7"/>
        <v>25389.894967794055</v>
      </c>
      <c r="L15" s="39">
        <f t="shared" si="8"/>
        <v>28563.633006462973</v>
      </c>
      <c r="M15" s="39">
        <f t="shared" si="9"/>
        <v>31737.371045131891</v>
      </c>
      <c r="N15" s="39">
        <f t="shared" si="10"/>
        <v>34911.109083800809</v>
      </c>
      <c r="O15" s="39">
        <f t="shared" si="11"/>
        <v>38084.84712246972</v>
      </c>
      <c r="P15" s="39">
        <f t="shared" si="12"/>
        <v>41258.585161138646</v>
      </c>
      <c r="Q15" s="40">
        <f t="shared" si="13"/>
        <v>44432.323199807564</v>
      </c>
    </row>
    <row r="16" spans="1:17">
      <c r="A16" s="4"/>
      <c r="B16" s="41"/>
      <c r="C16" s="41"/>
      <c r="D16" s="42"/>
      <c r="E16" s="4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8:17">
      <c r="H17" s="43"/>
      <c r="I17" s="43"/>
      <c r="J17" s="43"/>
      <c r="K17" s="43"/>
      <c r="L17" s="43"/>
      <c r="N17" s="43"/>
      <c r="O17" s="43"/>
      <c r="P17" s="43"/>
      <c r="Q17" s="43"/>
    </row>
    <row r="21" spans="8:17" ht="15.75" customHeight="1"/>
    <row r="22" spans="8:17" ht="15.75" customHeight="1"/>
    <row r="23" spans="8:17" ht="15.75" customHeight="1"/>
    <row r="24" spans="8:17" ht="15.75" customHeight="1"/>
    <row r="25" spans="8:17" ht="15.75" customHeight="1"/>
    <row r="26" spans="8:17" ht="15.75" customHeight="1"/>
    <row r="27" spans="8:17" ht="15.75" customHeight="1"/>
    <row r="28" spans="8:17" ht="15.75" customHeight="1"/>
    <row r="29" spans="8:17" ht="15.75" customHeight="1"/>
    <row r="30" spans="8:17" ht="15.75" customHeight="1"/>
    <row r="31" spans="8:17" ht="15.75" customHeight="1"/>
    <row r="32" spans="8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PAB-budgethoogtes</vt:lpstr>
      <vt:lpstr>combi PAB en SI S</vt:lpstr>
      <vt:lpstr>combi PAB en SI NS</vt:lpstr>
      <vt:lpstr>INDEX_03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czd</dc:creator>
  <cp:lastModifiedBy>Vanhoolandt, Kimberly</cp:lastModifiedBy>
  <dcterms:created xsi:type="dcterms:W3CDTF">2019-01-29T07:59:08Z</dcterms:created>
  <dcterms:modified xsi:type="dcterms:W3CDTF">2019-01-29T13:34:40Z</dcterms:modified>
</cp:coreProperties>
</file>