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&amp;W\Socio-Cultureel\Vfg\Administratie &amp; boekhouding\Admin ALIN\4.documenten\Doc's BH\"/>
    </mc:Choice>
  </mc:AlternateContent>
  <workbookProtection workbookPassword="8A45" lockStructure="1"/>
  <bookViews>
    <workbookView xWindow="0" yWindow="0" windowWidth="28800" windowHeight="11235" tabRatio="734" activeTab="4"/>
  </bookViews>
  <sheets>
    <sheet name="Personalia &amp; Navigatie" sheetId="17" r:id="rId1"/>
    <sheet name="Instructies" sheetId="16" r:id="rId2"/>
    <sheet name=" Werkkapitaal 2015" sheetId="14" state="hidden" r:id="rId3"/>
    <sheet name="VIA4-middelen" sheetId="15" r:id="rId4"/>
    <sheet name="K1" sheetId="1" r:id="rId5"/>
    <sheet name="F1" sheetId="8" r:id="rId6"/>
    <sheet name="K2" sheetId="2" r:id="rId7"/>
    <sheet name="F2" sheetId="9" r:id="rId8"/>
    <sheet name="K3" sheetId="18" r:id="rId9"/>
    <sheet name="F3" sheetId="20" r:id="rId10"/>
    <sheet name="K4" sheetId="4" r:id="rId11"/>
    <sheet name="F4" sheetId="21" r:id="rId12"/>
    <sheet name="K5" sheetId="6" r:id="rId13"/>
    <sheet name="F5" sheetId="22" r:id="rId14"/>
    <sheet name="K6" sheetId="19" r:id="rId15"/>
    <sheet name="F6" sheetId="23" r:id="rId16"/>
    <sheet name="Budget 2017" sheetId="5" r:id="rId17"/>
  </sheets>
  <definedNames>
    <definedName name="Budget_2019">'Personalia &amp; Navigatie'!$H$44</definedName>
    <definedName name="_xlnm.Print_Area" localSheetId="16">'Budget 2017'!$A$1:$I$46</definedName>
    <definedName name="_xlnm.Print_Area" localSheetId="5">'F1'!$A$1:$J$29</definedName>
    <definedName name="_xlnm.Print_Area" localSheetId="7">'F2'!$A$1:$J$29</definedName>
    <definedName name="_xlnm.Print_Area" localSheetId="9">'F3'!$A$1:$J$29</definedName>
    <definedName name="_xlnm.Print_Area" localSheetId="11">'F4'!$A$1:$J$29</definedName>
    <definedName name="_xlnm.Print_Area" localSheetId="13">'F5'!$A$1:$J$29</definedName>
    <definedName name="_xlnm.Print_Area" localSheetId="15">'F6'!$A$1:$J$29</definedName>
    <definedName name="_xlnm.Print_Area" localSheetId="4">'K1'!$A$1:$I$82</definedName>
    <definedName name="_xlnm.Print_Area" localSheetId="6">'K2'!$A$1:$I$82</definedName>
    <definedName name="_xlnm.Print_Area" localSheetId="8">'K3'!$A$1:$I$82</definedName>
    <definedName name="_xlnm.Print_Area" localSheetId="10">'K4'!$A$1:$I$82</definedName>
    <definedName name="_xlnm.Print_Area" localSheetId="12">'K5'!$A$1:$I$82</definedName>
    <definedName name="_xlnm.Print_Area" localSheetId="14">'K6'!$A$1:$I$82</definedName>
    <definedName name="_xlnm.Print_Area" localSheetId="0">'Personalia &amp; Navigatie'!$A$1:$M$46</definedName>
  </definedNames>
  <calcPr calcId="152511"/>
</workbook>
</file>

<file path=xl/calcChain.xml><?xml version="1.0" encoding="utf-8"?>
<calcChain xmlns="http://schemas.openxmlformats.org/spreadsheetml/2006/main">
  <c r="A1" i="18" l="1"/>
  <c r="B28" i="15"/>
  <c r="C28" i="15" s="1"/>
  <c r="B19" i="15"/>
  <c r="C19" i="15" s="1"/>
  <c r="E13" i="23"/>
  <c r="E9" i="23"/>
  <c r="E8" i="23"/>
  <c r="E7" i="23"/>
  <c r="E6" i="23"/>
  <c r="E13" i="22"/>
  <c r="E9" i="22"/>
  <c r="E8" i="22"/>
  <c r="E7" i="22"/>
  <c r="E6" i="22"/>
  <c r="E13" i="21"/>
  <c r="E9" i="21"/>
  <c r="E8" i="21"/>
  <c r="E7" i="21"/>
  <c r="E6" i="21"/>
  <c r="E13" i="20"/>
  <c r="E9" i="20"/>
  <c r="E8" i="20"/>
  <c r="E7" i="20"/>
  <c r="E6" i="20"/>
  <c r="H26" i="19"/>
  <c r="H53" i="19" s="1"/>
  <c r="H78" i="19" s="1"/>
  <c r="F26" i="19"/>
  <c r="F53" i="19"/>
  <c r="F78" i="19" s="1"/>
  <c r="K21" i="23" s="1"/>
  <c r="F21" i="23" s="1"/>
  <c r="D26" i="19"/>
  <c r="D53" i="19" s="1"/>
  <c r="C6" i="19"/>
  <c r="C5" i="19"/>
  <c r="C4" i="19"/>
  <c r="A1" i="19"/>
  <c r="H26" i="18"/>
  <c r="H53" i="18" s="1"/>
  <c r="H78" i="18" s="1"/>
  <c r="F26" i="18"/>
  <c r="F53" i="18"/>
  <c r="F78" i="18" s="1"/>
  <c r="K21" i="20" s="1"/>
  <c r="F21" i="20" s="1"/>
  <c r="D26" i="18"/>
  <c r="D27" i="18" s="1"/>
  <c r="C6" i="18"/>
  <c r="C5" i="18"/>
  <c r="C4" i="18"/>
  <c r="E13" i="9"/>
  <c r="E9" i="9"/>
  <c r="E8" i="9"/>
  <c r="E7" i="9"/>
  <c r="E6" i="9"/>
  <c r="A1" i="2"/>
  <c r="H26" i="2"/>
  <c r="H53" i="2" s="1"/>
  <c r="H78" i="2" s="1"/>
  <c r="F26" i="2"/>
  <c r="F53" i="2" s="1"/>
  <c r="D26" i="2"/>
  <c r="D27" i="2"/>
  <c r="C6" i="2"/>
  <c r="C5" i="2"/>
  <c r="C4" i="2"/>
  <c r="A2" i="5"/>
  <c r="B4" i="5"/>
  <c r="B5" i="5"/>
  <c r="B6" i="5"/>
  <c r="H7" i="5"/>
  <c r="H10" i="5"/>
  <c r="A1" i="6"/>
  <c r="C4" i="6"/>
  <c r="C5" i="6"/>
  <c r="C6" i="6"/>
  <c r="D26" i="6"/>
  <c r="F26" i="6"/>
  <c r="D27" i="6" s="1"/>
  <c r="H26" i="6"/>
  <c r="D53" i="6"/>
  <c r="F53" i="6"/>
  <c r="D54" i="6" s="1"/>
  <c r="H53" i="6"/>
  <c r="H78" i="6" s="1"/>
  <c r="D78" i="6"/>
  <c r="K20" i="22"/>
  <c r="F20" i="22" s="1"/>
  <c r="A1" i="4"/>
  <c r="C4" i="4"/>
  <c r="C5" i="4"/>
  <c r="C6" i="4"/>
  <c r="D26" i="4"/>
  <c r="D27" i="4" s="1"/>
  <c r="F26" i="4"/>
  <c r="H26" i="4"/>
  <c r="H53" i="4" s="1"/>
  <c r="H78" i="4" s="1"/>
  <c r="D53" i="4"/>
  <c r="D78" i="4" s="1"/>
  <c r="F53" i="4"/>
  <c r="F78" i="4" s="1"/>
  <c r="E6" i="8"/>
  <c r="E7" i="8"/>
  <c r="E8" i="8"/>
  <c r="E9" i="8"/>
  <c r="E13" i="8"/>
  <c r="A1" i="1"/>
  <c r="C4" i="1"/>
  <c r="C5" i="1"/>
  <c r="D26" i="1"/>
  <c r="D53" i="1" s="1"/>
  <c r="F26" i="1"/>
  <c r="F53" i="1" s="1"/>
  <c r="F78" i="1" s="1"/>
  <c r="H26" i="1"/>
  <c r="H53" i="1" s="1"/>
  <c r="H78" i="1" s="1"/>
  <c r="A1" i="15"/>
  <c r="B4" i="15"/>
  <c r="B5" i="15"/>
  <c r="B6" i="15"/>
  <c r="F31" i="15"/>
  <c r="A1" i="14"/>
  <c r="B3" i="14"/>
  <c r="B4" i="14"/>
  <c r="B5" i="14"/>
  <c r="G12" i="14"/>
  <c r="I12" i="14"/>
  <c r="B14" i="14"/>
  <c r="I14" i="14"/>
  <c r="B16" i="14"/>
  <c r="B18" i="14"/>
  <c r="G18" i="14"/>
  <c r="A21" i="14"/>
  <c r="A29" i="14"/>
  <c r="B32" i="14"/>
  <c r="A44" i="17"/>
  <c r="D53" i="18"/>
  <c r="D78" i="18" s="1"/>
  <c r="D53" i="2"/>
  <c r="D78" i="2"/>
  <c r="K20" i="9" s="1"/>
  <c r="D27" i="1" l="1"/>
  <c r="D54" i="1"/>
  <c r="D78" i="1"/>
  <c r="K22" i="21"/>
  <c r="F22" i="21" s="1"/>
  <c r="C31" i="5"/>
  <c r="C28" i="5"/>
  <c r="K22" i="20"/>
  <c r="F22" i="20" s="1"/>
  <c r="C37" i="5"/>
  <c r="K22" i="23"/>
  <c r="F22" i="23" s="1"/>
  <c r="D79" i="18"/>
  <c r="K20" i="20"/>
  <c r="B28" i="5"/>
  <c r="D28" i="5" s="1"/>
  <c r="C34" i="5"/>
  <c r="K22" i="22"/>
  <c r="F22" i="22" s="1"/>
  <c r="D54" i="19"/>
  <c r="D78" i="19"/>
  <c r="F20" i="9"/>
  <c r="K21" i="21"/>
  <c r="F21" i="21" s="1"/>
  <c r="B22" i="15"/>
  <c r="C22" i="15" s="1"/>
  <c r="F78" i="2"/>
  <c r="D54" i="2"/>
  <c r="K22" i="8"/>
  <c r="F22" i="8" s="1"/>
  <c r="B13" i="15"/>
  <c r="K21" i="8"/>
  <c r="F21" i="8" s="1"/>
  <c r="D79" i="4"/>
  <c r="B31" i="5"/>
  <c r="K20" i="21"/>
  <c r="C25" i="5"/>
  <c r="K22" i="9"/>
  <c r="F22" i="9" s="1"/>
  <c r="D54" i="18"/>
  <c r="D27" i="19"/>
  <c r="D54" i="4"/>
  <c r="F78" i="6"/>
  <c r="K23" i="21" l="1"/>
  <c r="F23" i="21" s="1"/>
  <c r="F20" i="21"/>
  <c r="K20" i="23"/>
  <c r="B37" i="5"/>
  <c r="D37" i="5" s="1"/>
  <c r="D79" i="19"/>
  <c r="B16" i="15"/>
  <c r="C16" i="15" s="1"/>
  <c r="K21" i="9"/>
  <c r="C40" i="5"/>
  <c r="B25" i="5"/>
  <c r="D25" i="5" s="1"/>
  <c r="K23" i="20"/>
  <c r="F23" i="20" s="1"/>
  <c r="F20" i="20"/>
  <c r="D79" i="1"/>
  <c r="K20" i="8"/>
  <c r="B22" i="5"/>
  <c r="B31" i="15"/>
  <c r="C13" i="15"/>
  <c r="C31" i="15" s="1"/>
  <c r="C45" i="5" s="1"/>
  <c r="D31" i="5"/>
  <c r="B25" i="15"/>
  <c r="C25" i="15" s="1"/>
  <c r="B34" i="5"/>
  <c r="D34" i="5" s="1"/>
  <c r="D79" i="6"/>
  <c r="K21" i="22"/>
  <c r="D79" i="2"/>
  <c r="F21" i="9" l="1"/>
  <c r="K23" i="9"/>
  <c r="F23" i="9" s="1"/>
  <c r="F20" i="23"/>
  <c r="K23" i="23"/>
  <c r="F23" i="23" s="1"/>
  <c r="B40" i="5"/>
  <c r="F21" i="22"/>
  <c r="K23" i="22"/>
  <c r="F23" i="22" s="1"/>
  <c r="K23" i="8"/>
  <c r="F23" i="8" s="1"/>
  <c r="F20" i="8"/>
  <c r="F37" i="5" l="1"/>
  <c r="H37" i="5" s="1"/>
  <c r="D40" i="5"/>
  <c r="C43" i="5" s="1"/>
  <c r="F22" i="5"/>
  <c r="F25" i="5"/>
  <c r="F34" i="5"/>
  <c r="H34" i="5" s="1"/>
  <c r="F31" i="5"/>
  <c r="H31" i="5" s="1"/>
  <c r="H22" i="5"/>
  <c r="H25" i="5"/>
  <c r="F28" i="5"/>
  <c r="H28" i="5" s="1"/>
  <c r="H40" i="5" l="1"/>
  <c r="F40" i="5"/>
</calcChain>
</file>

<file path=xl/sharedStrings.xml><?xml version="1.0" encoding="utf-8"?>
<sst xmlns="http://schemas.openxmlformats.org/spreadsheetml/2006/main" count="1604" uniqueCount="153">
  <si>
    <t>DATUM</t>
  </si>
  <si>
    <t>OMSCHRIJVING</t>
  </si>
  <si>
    <t>Subtotalen²</t>
  </si>
  <si>
    <t>Subtotaal</t>
  </si>
  <si>
    <t>TOTAAL</t>
  </si>
  <si>
    <t>Ingediende kosten</t>
  </si>
  <si>
    <t>In wacht</t>
  </si>
  <si>
    <t>Bedrag</t>
  </si>
  <si>
    <t>Directe</t>
  </si>
  <si>
    <t>Indirecte</t>
  </si>
  <si>
    <r>
      <t xml:space="preserve">Vak voor de administratie
</t>
    </r>
    <r>
      <rPr>
        <sz val="9"/>
        <rFont val="Trebuchet MS"/>
        <family val="2"/>
      </rPr>
      <t>datum van ontvangst:</t>
    </r>
  </si>
  <si>
    <r>
      <t>Waarvoor dient dit formulier?</t>
    </r>
    <r>
      <rPr>
        <i/>
        <sz val="10"/>
        <rFont val="Trebuchet MS"/>
        <family val="2"/>
      </rPr>
      <t xml:space="preserve">
Met dit formulier bezorgt u aan het VAPH een overzicht van de kosten die u  in het kader van
het PAB gemaakt hebt.</t>
    </r>
  </si>
  <si>
    <t>Vul hieronder uw gegevens in.</t>
  </si>
  <si>
    <t>Met 'uw gegevens' bedoelen we de gegevens van de persoon met een handicap aan wie het PAB
werd toegekend.</t>
  </si>
  <si>
    <t>officiële voornamen</t>
  </si>
  <si>
    <t>achternaam</t>
  </si>
  <si>
    <t>rijksregisternummer</t>
  </si>
  <si>
    <t>Voor welk jaar en voor welke bijstorting geldt deze kostenstaat?</t>
  </si>
  <si>
    <t>Vul bij 'bijstorting', '1e', '2e', '3e', '4e', '5e' of '6e bijstorting in.</t>
  </si>
  <si>
    <t>jaar</t>
  </si>
  <si>
    <t>bijstorting</t>
  </si>
  <si>
    <t>Noteer de gemaakte directe en indirecte kosten in de tabel.</t>
  </si>
  <si>
    <t>Bereken de totale kosten (directe + indirecte kosten) en vermeld dat bedrag hieronder.</t>
  </si>
  <si>
    <t>Als u dit formulier invult op papier moet u de bedragen zelf berekenen. Als u dit formulier invult in Excel, worden de totalen automatisch berekend en hoeft u niets in te vullen.</t>
  </si>
  <si>
    <t>euro</t>
  </si>
  <si>
    <t>totaal indirecte kosten</t>
  </si>
  <si>
    <t>totaal directe + indirecte kosten</t>
  </si>
  <si>
    <t>Bezorg dit formulier aan de PAB-cel van het VAPH op het onderstaande adres.</t>
  </si>
  <si>
    <t>1e bijstorting</t>
  </si>
  <si>
    <t>2e bijstorting</t>
  </si>
  <si>
    <t>Stortingen VAPH</t>
  </si>
  <si>
    <t>Totaal</t>
  </si>
  <si>
    <t>Resterend budget</t>
  </si>
  <si>
    <t>Totaal gestort door VAPH</t>
  </si>
  <si>
    <t xml:space="preserve"> </t>
  </si>
  <si>
    <t>Saldo</t>
  </si>
  <si>
    <t>Voorna(a)m(en) van de PAB-budgethouder</t>
  </si>
  <si>
    <t>Vlaams Fonds (VF) nummer</t>
  </si>
  <si>
    <t>Rijksregisternummer</t>
  </si>
  <si>
    <t xml:space="preserve">Vul hieronder je persoonlijke gegevens aan. </t>
  </si>
  <si>
    <t>Personalia van de PAB-budgethouder</t>
  </si>
  <si>
    <t>WERKJAAR</t>
  </si>
  <si>
    <t>ELEKTRONISCHE KOSTENSTAAT VOOR PAB-HOUDERS</t>
  </si>
  <si>
    <t>Instructies</t>
  </si>
  <si>
    <t>Snelle navigatie doorheen de elektronische kostenstaat</t>
  </si>
  <si>
    <t>VIA4-middelen</t>
  </si>
  <si>
    <t>Formulieren</t>
  </si>
  <si>
    <t>Kostenstaten</t>
  </si>
  <si>
    <t>1e indiening</t>
  </si>
  <si>
    <t>2e indiening</t>
  </si>
  <si>
    <t>3e indiening</t>
  </si>
  <si>
    <t>4e indiening</t>
  </si>
  <si>
    <t>5e indiening</t>
  </si>
  <si>
    <t>6e indiening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</si>
  <si>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</si>
  <si>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</si>
  <si>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</si>
  <si>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</si>
  <si>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</si>
  <si>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</si>
  <si>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</si>
  <si>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</si>
  <si>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</si>
  <si>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F4</t>
  </si>
  <si>
    <t>F5</t>
  </si>
  <si>
    <t>F6</t>
  </si>
  <si>
    <t>Instructies voor het werken met de elektronische kostenstaat</t>
  </si>
  <si>
    <t>Inleiding</t>
  </si>
  <si>
    <t>Vul de datum in wanneer je deze bijstorting van het VAPH ontvangen hebt.</t>
  </si>
  <si>
    <t xml:space="preserve">De aansluitingskosten voor de arbeidsongevallenverzekering, de Externe dienst voor bescherming en preventie op het werk, ecocheques, </t>
  </si>
  <si>
    <t>sport- en cultuurcheques, cadeaucheques en eenmalige premie.</t>
  </si>
  <si>
    <t>Deze instructies helpen je op weg om je kostenstaten correct in te dienen en om je jaarbudget goed te beheren.</t>
  </si>
  <si>
    <t>Budgethouder:</t>
  </si>
  <si>
    <t>VF nummer:</t>
  </si>
  <si>
    <t>RR-nummer:</t>
  </si>
  <si>
    <t>Raadpleeg of werk hier de samenstelling van je werkkapitaal bij.</t>
  </si>
  <si>
    <t>Navigeer hieronder snel naar het werkblad in de kostenstaat dat je wil inkijken door te klikken op de gewenste rubriek.</t>
  </si>
  <si>
    <t>√</t>
  </si>
  <si>
    <t>Geef toename of afname werkkapitaal in en vul bijkomende tabel aan.</t>
  </si>
  <si>
    <t>Kostenstaat 1</t>
  </si>
  <si>
    <t>Kostenstaat 2</t>
  </si>
  <si>
    <t>Kostenstaat 3</t>
  </si>
  <si>
    <t>Kostenstaat 4</t>
  </si>
  <si>
    <t>Kostenstaat 5</t>
  </si>
  <si>
    <t>Kostenstaat 6</t>
  </si>
  <si>
    <t>Krijg m.b.v. dit werkblad een zicht op je VIA4-middelen indien je hier recht op hebt.</t>
  </si>
  <si>
    <t>Datum (vul in)</t>
  </si>
  <si>
    <t>Bedrag (vul in)</t>
  </si>
  <si>
    <t>Achternaam van de PAB-budgethouder</t>
  </si>
  <si>
    <r>
      <t>Hier</t>
    </r>
    <r>
      <rPr>
        <sz val="11"/>
        <rFont val="Arial"/>
        <family val="2"/>
      </rPr>
      <t xml:space="preserve"> lees je wanneer en/of hoe je deze rubriek moet invullen.</t>
    </r>
  </si>
  <si>
    <t>Pas zelf je jaarbudget aan op het budgetoverzicht!</t>
  </si>
  <si>
    <t>Gespendeerd in 2013</t>
  </si>
  <si>
    <t>Bedrag waarmee het budget in 2013 is overschreden.</t>
  </si>
  <si>
    <t>waar je recht op had.</t>
  </si>
  <si>
    <t>Bedrag waarmee het budget in 2014 is overschreden.</t>
  </si>
  <si>
    <t>Saldo positief? Dit wordt verrekend door het VAPH.</t>
  </si>
  <si>
    <t>Saldo negatief? Je krijgt later een bijstorting.</t>
  </si>
  <si>
    <t>Ben je een starter of heb je nog geen gebruik gemaakt van deze elektronische kostenstaat om je kosten in te dienen, neem dan zeker eerst de instructies door.</t>
  </si>
  <si>
    <t>Herziening / wijziging combinatie</t>
  </si>
  <si>
    <r>
      <rPr>
        <u/>
        <sz val="11"/>
        <color indexed="12"/>
        <rFont val="Arial"/>
        <family val="2"/>
      </rPr>
      <t>Hier</t>
    </r>
    <r>
      <rPr>
        <sz val="11"/>
        <rFont val="Arial"/>
        <family val="2"/>
      </rPr>
      <t xml:space="preserve"> lees je wanneer en/of hoe je deze rubriek moet invullen.</t>
    </r>
  </si>
  <si>
    <t xml:space="preserve">Dit mag niet meer bedragen dan het totaal van de VIA4-middelen </t>
  </si>
  <si>
    <t>VIA4</t>
  </si>
  <si>
    <t>INDIRECTE KOSTEN (5%)</t>
  </si>
  <si>
    <t xml:space="preserve">DIRECTE KOSTEN </t>
  </si>
  <si>
    <t>€</t>
  </si>
  <si>
    <t xml:space="preserve">Vul hieronder je kosten m.b.t. je persoonlijke assisentie in. </t>
  </si>
  <si>
    <t>Jaarbudget VAPH (vul in)</t>
  </si>
  <si>
    <t>Directe kosten (min. 95%)</t>
  </si>
  <si>
    <t>Indirecte kosten (max. 5%)</t>
  </si>
  <si>
    <t xml:space="preserve">Er wordt automatisch berekend hoeveel je van je jaarbudget mag gebruiken voor indirecte kosten. Dit is maximum 5% van je jaarbudget. </t>
  </si>
  <si>
    <t>Tabblad VIA4-middelen</t>
  </si>
  <si>
    <t>NIET-VIA4</t>
  </si>
  <si>
    <t>Kostenstaat voor het persoonlijke-assistentiebudget (PAB)</t>
  </si>
  <si>
    <t>U moet voor elke kost thuis een bewijsstuk bijhouden. Geef elk bewijsstuk een afzonderlijk nummer in het formaat 'jaar/nummer' en noteer dat nummer bij 'jaar en nr.' op de kostenstaat.
Als u dit formulier invult op papier, en als de pagina met de tabel niet groot genoeg is om alle kosten in te noteren, kunt u die pagina verschillende keren afdrukken.</t>
  </si>
  <si>
    <t>totaal directe kosten (niet-VIA4)</t>
  </si>
  <si>
    <t>totaal directe kosten (VIA4)</t>
  </si>
  <si>
    <t>dossiernummer VF</t>
  </si>
  <si>
    <t>Ingediende VIA4-middelen</t>
  </si>
  <si>
    <t xml:space="preserve">Krijg hier een zicht op de stand van je budget. </t>
  </si>
  <si>
    <t>Tabbladen KS 1 - KS 2 - KS 3 - KS 4 - KS 5 - KS 6</t>
  </si>
  <si>
    <t>Tabbladen VB 1 - VB 2 - VB 3 - VB 4 - VB 5 - VB 6</t>
  </si>
  <si>
    <t>In dit voorblad staan je persoonlijke gegevens ingevuld samen met de bedragen die je in de kostenstaat hebt genoteerd.</t>
  </si>
  <si>
    <t xml:space="preserve">2) de periode waarop de kost betrekking heeft; </t>
  </si>
  <si>
    <t>Heb je recht op VIA4-middelen, krijg dan een zicht op je ingediende middelen.</t>
  </si>
  <si>
    <t xml:space="preserve">Welke kosten mag je niet invullen? </t>
  </si>
  <si>
    <t xml:space="preserve">Alle bedragen worden automatisch opgeteld tot subtotalen en tot een algemeen totaal. </t>
  </si>
  <si>
    <t xml:space="preserve">1) om welke kostensoort het gaat, bijv. loonkost; </t>
  </si>
  <si>
    <t xml:space="preserve">3) de naam van de assistent. </t>
  </si>
  <si>
    <t>Welke kosten mag je invullen in de kolom VIA4-middelen?</t>
  </si>
  <si>
    <t>De factuur van het sociaal secretariaat, het loon dat je stort aan je assistent, eindejaarspremie, vakantiegeld &amp; de factuur van de maaltijdcheques.</t>
  </si>
  <si>
    <t>Deze kosten vermeld je in de kolom directe kosten.</t>
  </si>
  <si>
    <t>Alles wordt bijgehouden per kostenstaat.  VIA4-middelen worden toegekend wanneer je jaarbudget opgebruikt is.</t>
  </si>
  <si>
    <t>Ook een creditnota (terugbetaling RSZ) mag je hier invullen.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</si>
  <si>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Neem de nummering van de kosten op je kostenstaat over op de overeenkomstige bewijsstukken.</t>
    </r>
  </si>
  <si>
    <r>
      <t>2</t>
    </r>
    <r>
      <rPr>
        <sz val="12"/>
        <rFont val="Arial"/>
        <family val="2"/>
      </rPr>
      <t xml:space="preserve"> De totalen van je directe (niet-VIA4 en VIA4) en de indirecte kosten worden hier apart opgeteld.</t>
    </r>
  </si>
  <si>
    <r>
      <t xml:space="preserve">Dit is het </t>
    </r>
    <r>
      <rPr>
        <b/>
        <sz val="12"/>
        <color indexed="8"/>
        <rFont val="Arial"/>
        <family val="2"/>
      </rPr>
      <t>kostenstaat-formulier</t>
    </r>
    <r>
      <rPr>
        <sz val="12"/>
        <color indexed="8"/>
        <rFont val="Arial"/>
        <family val="2"/>
      </rPr>
      <t xml:space="preserve"> zoals het VAPH heeft voorzien.</t>
    </r>
  </si>
  <si>
    <r>
      <t xml:space="preserve">Elk jaar begin je terug vanaf 1 te </t>
    </r>
    <r>
      <rPr>
        <b/>
        <sz val="12"/>
        <color indexed="8"/>
        <rFont val="Arial"/>
        <family val="2"/>
      </rPr>
      <t>nummeren.</t>
    </r>
    <r>
      <rPr>
        <sz val="12"/>
        <color indexed="8"/>
        <rFont val="Arial"/>
        <family val="2"/>
      </rPr>
      <t xml:space="preserve"> Je dient per kostenstaat door te nummeren. </t>
    </r>
  </si>
  <si>
    <r>
      <t xml:space="preserve">Een goede </t>
    </r>
    <r>
      <rPr>
        <b/>
        <sz val="12"/>
        <color indexed="8"/>
        <rFont val="Arial"/>
        <family val="2"/>
      </rPr>
      <t>omschrijving</t>
    </r>
    <r>
      <rPr>
        <sz val="12"/>
        <color indexed="8"/>
        <rFont val="Arial"/>
        <family val="2"/>
      </rPr>
      <t xml:space="preserve"> inzake de ingediende kosten is belangrijk. Vergeet daarom niet bij het indienen van je kostenstaat te noteren:</t>
    </r>
  </si>
  <si>
    <r>
      <t>Wanneer je bovendien werkt met een sociaal secretariaat, dien je tevens de</t>
    </r>
    <r>
      <rPr>
        <b/>
        <sz val="12"/>
        <color indexed="8"/>
        <rFont val="Arial"/>
        <family val="2"/>
      </rPr>
      <t xml:space="preserve"> VIA4-middelen </t>
    </r>
    <r>
      <rPr>
        <sz val="12"/>
        <color indexed="8"/>
        <rFont val="Arial"/>
        <family val="2"/>
      </rPr>
      <t>op de kostenstaten in te vullen.</t>
    </r>
  </si>
  <si>
    <r>
      <t xml:space="preserve">Dit doe je door deze kosten in te vullen onder kolom </t>
    </r>
    <r>
      <rPr>
        <b/>
        <sz val="12"/>
        <color indexed="8"/>
        <rFont val="Arial"/>
        <family val="2"/>
      </rPr>
      <t xml:space="preserve">'directe kosten - VIA4' </t>
    </r>
    <r>
      <rPr>
        <sz val="12"/>
        <color indexed="8"/>
        <rFont val="Arial"/>
        <family val="2"/>
      </rPr>
      <t>op je in te dienen onkostenstaat.</t>
    </r>
  </si>
  <si>
    <r>
      <t xml:space="preserve">Wanneer je in de tabblad kostenstaat onder kolom </t>
    </r>
    <r>
      <rPr>
        <b/>
        <sz val="12"/>
        <color indexed="8"/>
        <rFont val="Arial"/>
        <family val="2"/>
      </rPr>
      <t xml:space="preserve">'directe kosten - VIA4' </t>
    </r>
    <r>
      <rPr>
        <sz val="12"/>
        <color indexed="8"/>
        <rFont val="Arial"/>
        <family val="2"/>
      </rPr>
      <t xml:space="preserve"> kosten invult  die in aanmerking komen voor VIA4-middelen, krijg je hier een overzicht van deze middelen.</t>
    </r>
  </si>
  <si>
    <r>
      <t xml:space="preserve">Dit is het </t>
    </r>
    <r>
      <rPr>
        <b/>
        <sz val="12"/>
        <color indexed="8"/>
        <rFont val="Arial"/>
        <family val="2"/>
      </rPr>
      <t>voorblad</t>
    </r>
    <r>
      <rPr>
        <sz val="12"/>
        <color indexed="8"/>
        <rFont val="Arial"/>
        <family val="2"/>
      </rPr>
      <t xml:space="preserve"> dat je met de kostenstaat  moet opsturen naar de PAB-cel. Je hoeft de bewijsstukken niet meer mee op te sturen.                                                    Alle bewijsstukken voor directe en indirecte kosten bewaar je echter wel thuis.</t>
    </r>
  </si>
  <si>
    <r>
      <t>NR</t>
    </r>
    <r>
      <rPr>
        <b/>
        <sz val="12"/>
        <color indexed="25"/>
        <rFont val="Calibri"/>
        <family val="2"/>
      </rPr>
      <t>¹</t>
    </r>
  </si>
  <si>
    <t>VAPH
Team Budgetbesteding
Zenithgebouw
Koning Albert II-laan 37 
1030 Brussel
F 02 225 84 05 (t.a.v. team Budgetbesteding)
budgetbesteding@vaph.be</t>
  </si>
  <si>
    <t>6e bijstorting</t>
  </si>
  <si>
    <t>5e bijstorting</t>
  </si>
  <si>
    <t>4e bijstorting</t>
  </si>
  <si>
    <t>3e bijstorting</t>
  </si>
  <si>
    <t>Voor de bijstorting van voorschot door het VAPH, moet je de kosten gemaakt m.b.t. je persoonlijke assisentie noteren op deze kostenstaten (max. 6 /jaar). Elke ingevulde kostenstaat dien je samen met het bijhorend formulier in bij de PAB-cel van het VAPH.</t>
  </si>
  <si>
    <t>VOORSCHOT</t>
  </si>
  <si>
    <t>Budget 2019</t>
  </si>
  <si>
    <r>
      <t xml:space="preserve">In het </t>
    </r>
    <r>
      <rPr>
        <b/>
        <sz val="12"/>
        <color indexed="8"/>
        <rFont val="Arial"/>
        <family val="2"/>
      </rPr>
      <t>tabblad budget 2019</t>
    </r>
    <r>
      <rPr>
        <sz val="12"/>
        <color indexed="8"/>
        <rFont val="Arial"/>
        <family val="2"/>
      </rPr>
      <t xml:space="preserve"> vul je bij de start van het jaar bovenaan jouw </t>
    </r>
    <r>
      <rPr>
        <b/>
        <sz val="12"/>
        <color indexed="8"/>
        <rFont val="Arial"/>
        <family val="2"/>
      </rPr>
      <t>totaal jaarbudget VAPH</t>
    </r>
    <r>
      <rPr>
        <sz val="12"/>
        <color indexed="8"/>
        <rFont val="Arial"/>
        <family val="2"/>
      </rPr>
      <t xml:space="preserve"> in. </t>
    </r>
  </si>
  <si>
    <r>
      <t xml:space="preserve">Deze worden ook automatisch overgenomen in het tabblad </t>
    </r>
    <r>
      <rPr>
        <b/>
        <sz val="12"/>
        <color indexed="8"/>
        <rFont val="Arial"/>
        <family val="2"/>
      </rPr>
      <t>budget 2019</t>
    </r>
    <r>
      <rPr>
        <sz val="12"/>
        <color indexed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</si>
</sst>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 &quot;€&quot;\ * #,##0.00_ ;_ &quot;€&quot;\ * \-#,##0.00_ ;_ &quot;€&quot;\ * &quot;-&quot;??_ ;_ @_ "/>
    <numFmt numFmtId="165" formatCode="_ &quot;€&quot;\ * #,##0.00_ ;_ &quot;€&quot;\ * \-#,##0.00_ ;_ &quot;€&quot;\ * 0.00_ ;_ @_ "/>
    <numFmt numFmtId="166" formatCode="#,##0.0"/>
    <numFmt numFmtId="167" formatCode="#"/>
    <numFmt numFmtId="168" formatCode="_ &quot;€&quot;\ * #,##0.00_ ;[Red]_ &quot;€&quot;\ * \-#,##0.00_ ;_ &quot;€&quot;\ * 0.00_ ;_ @_ "/>
    <numFmt numFmtId="169" formatCode="_ &quot;€&quot;\ * #,##0.00_ ;_ &quot;€&quot;\ * \-#,##0.00_ ;&quot;&quot;;_ @_ "/>
    <numFmt numFmtId="170" formatCode="_ &quot;€&quot;\ * #,##0.00_ ;[Red]_ &quot;€&quot;\ * \-#,##0.00_ ;&quot;&quot;"/>
    <numFmt numFmtId="171" formatCode="&quot;€&quot;\ #,##0.00"/>
    <numFmt numFmtId="172" formatCode="[Red]_ &quot;€&quot;\ * #,##0.00_ ;_ &quot;€&quot;\ * \-#,##0.00_ ;_ &quot;€&quot;\ * 0.00_ ;_ @_ "/>
    <numFmt numFmtId="173" formatCode="######\-###\-#0"/>
    <numFmt numFmtId="174" formatCode="&quot;€&quot;\ #,##0.00\ "/>
    <numFmt numFmtId="175" formatCode="_ &quot;€&quot;\ \ #,##0.00_ ;[Red]_ &quot;€&quot;\ \ \-#,##0.00_ ;_ &quot;€&quot;\ * 0.00_ ;_ @_ "/>
    <numFmt numFmtId="176" formatCode="_ &quot;€&quot;\ \ #,##0.00_ ;_ &quot;€&quot;\ * \-#,##0.00_ ;&quot;&quot;;_ @_ "/>
    <numFmt numFmtId="177" formatCode="_ &quot;€&quot;\ \ #,##0.00_ ;_ &quot;€&quot;\ \ \-#,##0.00_ ;_ &quot;€&quot;\ \ 0.00_ ;_ @_ "/>
    <numFmt numFmtId="178" formatCode="&quot;2017/&quot;#"/>
    <numFmt numFmtId="179" formatCode="&quot;2019/&quot;#"/>
  </numFmts>
  <fonts count="5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sz val="10"/>
      <name val="Courier"/>
      <family val="3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u/>
      <sz val="11"/>
      <color indexed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5"/>
      <name val="Calibri"/>
      <family val="2"/>
    </font>
    <font>
      <u/>
      <sz val="10"/>
      <color theme="10"/>
      <name val="Arial"/>
      <family val="2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sz val="11"/>
      <name val="Cambria"/>
      <family val="1"/>
      <scheme val="major"/>
    </font>
    <font>
      <b/>
      <sz val="20"/>
      <color rgb="FFC00000"/>
      <name val="Arial"/>
      <family val="2"/>
    </font>
    <font>
      <u/>
      <sz val="11"/>
      <color theme="1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22"/>
      <color rgb="FFC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20"/>
      <color rgb="FFC52DB3"/>
      <name val="Arial"/>
      <family val="2"/>
    </font>
    <font>
      <b/>
      <sz val="12"/>
      <color rgb="FFC52DB3"/>
      <name val="Arial"/>
      <family val="2"/>
    </font>
    <font>
      <b/>
      <sz val="14"/>
      <color rgb="FFC52DB3"/>
      <name val="Arial"/>
      <family val="2"/>
    </font>
    <font>
      <sz val="10"/>
      <color rgb="FFC52DB3"/>
      <name val="Arial"/>
      <family val="2"/>
    </font>
    <font>
      <b/>
      <sz val="11"/>
      <color rgb="FFC52DB3"/>
      <name val="Arial"/>
      <family val="2"/>
    </font>
    <font>
      <sz val="11"/>
      <color rgb="FFC52DB3"/>
      <name val="Arial"/>
      <family val="2"/>
    </font>
    <font>
      <u/>
      <sz val="11"/>
      <color rgb="FFC52DB3"/>
      <name val="Arial"/>
      <family val="2"/>
    </font>
    <font>
      <b/>
      <sz val="10"/>
      <color rgb="FFC52DB3"/>
      <name val="Arial"/>
      <family val="2"/>
    </font>
    <font>
      <b/>
      <sz val="18"/>
      <color rgb="FFC52DB3"/>
      <name val="Arial"/>
      <family val="2"/>
    </font>
    <font>
      <b/>
      <sz val="22"/>
      <color rgb="FFC52DB3"/>
      <name val="Arial"/>
      <family val="2"/>
    </font>
    <font>
      <b/>
      <sz val="13"/>
      <color rgb="FFC52DB3"/>
      <name val="Arial"/>
      <family val="2"/>
    </font>
    <font>
      <i/>
      <sz val="11"/>
      <name val="Calibri"/>
      <family val="2"/>
      <scheme val="minor"/>
    </font>
    <font>
      <b/>
      <sz val="16"/>
      <color rgb="FFC52DB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 tint="-4.9989318521683403E-2"/>
      </patternFill>
    </fill>
    <fill>
      <patternFill patternType="lightGray">
        <fgColor theme="0"/>
      </patternFill>
    </fill>
  </fills>
  <borders count="10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/>
      <top/>
      <bottom style="hair">
        <color indexed="64"/>
      </bottom>
      <diagonal/>
    </border>
    <border>
      <left/>
      <right style="thin">
        <color indexed="9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tted">
        <color indexed="64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656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11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left" vertical="top"/>
    </xf>
    <xf numFmtId="2" fontId="5" fillId="0" borderId="1" xfId="0" applyNumberFormat="1" applyFont="1" applyBorder="1" applyAlignment="1" applyProtection="1">
      <alignment horizontal="right" vertical="top"/>
    </xf>
    <xf numFmtId="0" fontId="32" fillId="0" borderId="0" xfId="0" applyFont="1" applyProtection="1">
      <protection hidden="1"/>
    </xf>
    <xf numFmtId="0" fontId="33" fillId="0" borderId="0" xfId="0" applyFont="1" applyProtection="1">
      <protection hidden="1"/>
    </xf>
    <xf numFmtId="164" fontId="34" fillId="0" borderId="0" xfId="0" applyNumberFormat="1" applyFont="1" applyBorder="1" applyAlignment="1" applyProtection="1">
      <alignment horizontal="center" vertical="center"/>
      <protection hidden="1"/>
    </xf>
    <xf numFmtId="2" fontId="32" fillId="0" borderId="0" xfId="0" applyNumberFormat="1" applyFont="1" applyBorder="1" applyAlignment="1" applyProtection="1">
      <alignment horizontal="center" vertical="center"/>
      <protection hidden="1"/>
    </xf>
    <xf numFmtId="166" fontId="32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5" fillId="0" borderId="0" xfId="0" applyFont="1" applyProtection="1">
      <protection locked="0"/>
    </xf>
    <xf numFmtId="166" fontId="32" fillId="0" borderId="0" xfId="0" applyNumberFormat="1" applyFont="1" applyBorder="1" applyAlignment="1" applyProtection="1">
      <alignment vertical="center" wrapText="1"/>
      <protection locked="0"/>
    </xf>
    <xf numFmtId="0" fontId="32" fillId="0" borderId="0" xfId="0" applyFont="1" applyProtection="1">
      <protection locked="0"/>
    </xf>
    <xf numFmtId="0" fontId="35" fillId="0" borderId="0" xfId="0" applyFont="1" applyBorder="1" applyProtection="1">
      <protection locked="0"/>
    </xf>
    <xf numFmtId="0" fontId="35" fillId="0" borderId="0" xfId="0" applyFont="1" applyProtection="1">
      <protection locked="0"/>
    </xf>
    <xf numFmtId="0" fontId="0" fillId="0" borderId="0" xfId="0" applyBorder="1"/>
    <xf numFmtId="0" fontId="1" fillId="0" borderId="0" xfId="0" applyFont="1"/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NumberFormat="1" applyFont="1" applyBorder="1" applyProtection="1">
      <protection hidden="1"/>
    </xf>
    <xf numFmtId="0" fontId="15" fillId="0" borderId="5" xfId="0" applyNumberFormat="1" applyFont="1" applyBorder="1" applyProtection="1">
      <protection hidden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" xfId="0" applyNumberFormat="1" applyFont="1" applyBorder="1" applyAlignment="1" applyProtection="1">
      <alignment vertical="center" wrapText="1"/>
      <protection hidden="1"/>
    </xf>
    <xf numFmtId="0" fontId="15" fillId="0" borderId="0" xfId="0" applyNumberFormat="1" applyFont="1" applyProtection="1">
      <protection hidden="1"/>
    </xf>
    <xf numFmtId="0" fontId="1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1" fillId="0" borderId="7" xfId="0" applyFont="1" applyBorder="1" applyAlignment="1" applyProtection="1"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6" fillId="0" borderId="8" xfId="0" applyFont="1" applyBorder="1" applyAlignment="1" applyProtection="1">
      <protection hidden="1"/>
    </xf>
    <xf numFmtId="0" fontId="36" fillId="0" borderId="9" xfId="0" applyFont="1" applyBorder="1" applyAlignment="1" applyProtection="1">
      <protection hidden="1"/>
    </xf>
    <xf numFmtId="0" fontId="36" fillId="0" borderId="11" xfId="0" applyFont="1" applyBorder="1" applyAlignment="1" applyProtection="1">
      <alignment horizontal="center"/>
      <protection hidden="1"/>
    </xf>
    <xf numFmtId="174" fontId="20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Alignment="1" applyProtection="1">
      <alignment vertical="center"/>
      <protection hidden="1"/>
    </xf>
    <xf numFmtId="2" fontId="15" fillId="0" borderId="9" xfId="0" applyNumberFormat="1" applyFont="1" applyBorder="1" applyAlignment="1" applyProtection="1">
      <alignment vertical="center"/>
      <protection hidden="1"/>
    </xf>
    <xf numFmtId="2" fontId="15" fillId="0" borderId="11" xfId="0" applyNumberFormat="1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protection locked="0"/>
    </xf>
    <xf numFmtId="2" fontId="17" fillId="0" borderId="13" xfId="0" applyNumberFormat="1" applyFont="1" applyBorder="1" applyAlignment="1" applyProtection="1">
      <alignment vertical="center"/>
      <protection hidden="1"/>
    </xf>
    <xf numFmtId="2" fontId="15" fillId="0" borderId="13" xfId="0" applyNumberFormat="1" applyFont="1" applyBorder="1" applyAlignment="1" applyProtection="1">
      <alignment vertical="center"/>
      <protection hidden="1"/>
    </xf>
    <xf numFmtId="2" fontId="15" fillId="0" borderId="14" xfId="0" applyNumberFormat="1" applyFont="1" applyBorder="1" applyAlignment="1" applyProtection="1">
      <alignment vertical="center"/>
      <protection hidden="1"/>
    </xf>
    <xf numFmtId="2" fontId="16" fillId="0" borderId="0" xfId="0" applyNumberFormat="1" applyFont="1" applyBorder="1" applyAlignment="1" applyProtection="1">
      <alignment vertical="center"/>
      <protection hidden="1"/>
    </xf>
    <xf numFmtId="2" fontId="16" fillId="0" borderId="13" xfId="0" applyNumberFormat="1" applyFont="1" applyBorder="1" applyAlignment="1" applyProtection="1">
      <alignment vertical="center"/>
      <protection hidden="1"/>
    </xf>
    <xf numFmtId="2" fontId="16" fillId="0" borderId="8" xfId="0" applyNumberFormat="1" applyFont="1" applyBorder="1" applyAlignment="1" applyProtection="1">
      <alignment vertical="center"/>
      <protection hidden="1"/>
    </xf>
    <xf numFmtId="2" fontId="15" fillId="0" borderId="0" xfId="0" applyNumberFormat="1" applyFont="1" applyBorder="1" applyAlignment="1" applyProtection="1">
      <protection hidden="1"/>
    </xf>
    <xf numFmtId="0" fontId="37" fillId="0" borderId="8" xfId="1" applyFont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15" fillId="2" borderId="15" xfId="0" applyFont="1" applyFill="1" applyBorder="1" applyProtection="1">
      <protection hidden="1"/>
    </xf>
    <xf numFmtId="0" fontId="15" fillId="2" borderId="16" xfId="0" applyFont="1" applyFill="1" applyBorder="1" applyAlignment="1" applyProtection="1">
      <alignment horizontal="left" vertical="center" indent="1"/>
      <protection hidden="1"/>
    </xf>
    <xf numFmtId="0" fontId="38" fillId="2" borderId="17" xfId="0" applyFont="1" applyFill="1" applyBorder="1" applyProtection="1">
      <protection hidden="1"/>
    </xf>
    <xf numFmtId="0" fontId="39" fillId="2" borderId="8" xfId="0" applyFont="1" applyFill="1" applyBorder="1" applyAlignment="1" applyProtection="1">
      <alignment vertical="center"/>
      <protection locked="0"/>
    </xf>
    <xf numFmtId="0" fontId="39" fillId="2" borderId="9" xfId="0" applyFont="1" applyFill="1" applyBorder="1" applyAlignment="1" applyProtection="1">
      <alignment vertical="center"/>
      <protection locked="0"/>
    </xf>
    <xf numFmtId="0" fontId="39" fillId="2" borderId="13" xfId="0" applyFont="1" applyFill="1" applyBorder="1" applyAlignment="1" applyProtection="1">
      <alignment vertical="center"/>
      <protection locked="0"/>
    </xf>
    <xf numFmtId="0" fontId="39" fillId="2" borderId="14" xfId="0" applyFont="1" applyFill="1" applyBorder="1" applyAlignment="1" applyProtection="1">
      <alignment vertical="center"/>
      <protection locked="0"/>
    </xf>
    <xf numFmtId="0" fontId="36" fillId="0" borderId="13" xfId="0" applyFont="1" applyFill="1" applyBorder="1" applyAlignment="1" applyProtection="1">
      <alignment horizontal="center"/>
      <protection hidden="1"/>
    </xf>
    <xf numFmtId="0" fontId="36" fillId="0" borderId="14" xfId="0" applyFont="1" applyFill="1" applyBorder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173" fontId="15" fillId="0" borderId="13" xfId="0" applyNumberFormat="1" applyFont="1" applyBorder="1" applyAlignment="1" applyProtection="1">
      <protection hidden="1"/>
    </xf>
    <xf numFmtId="173" fontId="15" fillId="0" borderId="14" xfId="0" applyNumberFormat="1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1" xfId="0" applyFont="1" applyBorder="1" applyAlignment="1" applyProtection="1">
      <protection hidden="1"/>
    </xf>
    <xf numFmtId="0" fontId="16" fillId="0" borderId="8" xfId="0" applyFont="1" applyBorder="1" applyAlignment="1" applyProtection="1">
      <protection hidden="1"/>
    </xf>
    <xf numFmtId="0" fontId="16" fillId="0" borderId="9" xfId="0" applyFont="1" applyBorder="1" applyAlignment="1" applyProtection="1">
      <protection hidden="1"/>
    </xf>
    <xf numFmtId="0" fontId="38" fillId="2" borderId="7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21" fillId="0" borderId="21" xfId="0" applyFont="1" applyBorder="1" applyAlignment="1" applyProtection="1">
      <alignment vertical="center"/>
      <protection locked="0"/>
    </xf>
    <xf numFmtId="0" fontId="15" fillId="0" borderId="18" xfId="0" applyFont="1" applyBorder="1" applyProtection="1"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 wrapText="1"/>
    </xf>
    <xf numFmtId="0" fontId="15" fillId="0" borderId="0" xfId="0" applyNumberFormat="1" applyFont="1" applyBorder="1" applyAlignment="1" applyProtection="1">
      <alignment vertical="center" wrapText="1"/>
    </xf>
    <xf numFmtId="0" fontId="15" fillId="0" borderId="20" xfId="0" applyNumberFormat="1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37" fillId="2" borderId="12" xfId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36" fillId="0" borderId="8" xfId="0" applyFont="1" applyFill="1" applyBorder="1" applyAlignment="1" applyProtection="1">
      <protection hidden="1"/>
    </xf>
    <xf numFmtId="0" fontId="36" fillId="0" borderId="9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6" fillId="0" borderId="11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protection hidden="1"/>
    </xf>
    <xf numFmtId="173" fontId="15" fillId="0" borderId="0" xfId="0" applyNumberFormat="1" applyFont="1" applyFill="1" applyBorder="1" applyAlignment="1" applyProtection="1">
      <protection hidden="1"/>
    </xf>
    <xf numFmtId="0" fontId="16" fillId="0" borderId="10" xfId="0" applyFont="1" applyFill="1" applyBorder="1" applyAlignment="1" applyProtection="1">
      <protection hidden="1"/>
    </xf>
    <xf numFmtId="0" fontId="16" fillId="0" borderId="11" xfId="0" applyFont="1" applyFill="1" applyBorder="1" applyAlignment="1" applyProtection="1">
      <protection hidden="1"/>
    </xf>
    <xf numFmtId="173" fontId="15" fillId="0" borderId="13" xfId="0" applyNumberFormat="1" applyFont="1" applyFill="1" applyBorder="1" applyAlignment="1" applyProtection="1">
      <protection hidden="1"/>
    </xf>
    <xf numFmtId="173" fontId="15" fillId="0" borderId="14" xfId="0" applyNumberFormat="1" applyFont="1" applyFill="1" applyBorder="1" applyAlignment="1" applyProtection="1">
      <protection hidden="1"/>
    </xf>
    <xf numFmtId="0" fontId="16" fillId="0" borderId="10" xfId="0" applyFont="1" applyFill="1" applyBorder="1" applyAlignment="1" applyProtection="1">
      <alignment horizontal="left" vertical="top"/>
      <protection hidden="1"/>
    </xf>
    <xf numFmtId="173" fontId="15" fillId="0" borderId="12" xfId="0" applyNumberFormat="1" applyFont="1" applyFill="1" applyBorder="1" applyAlignment="1" applyProtection="1">
      <protection hidden="1"/>
    </xf>
    <xf numFmtId="0" fontId="17" fillId="0" borderId="13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40" fillId="2" borderId="8" xfId="0" applyFont="1" applyFill="1" applyBorder="1" applyAlignment="1" applyProtection="1">
      <alignment vertical="center"/>
      <protection hidden="1"/>
    </xf>
    <xf numFmtId="0" fontId="40" fillId="2" borderId="9" xfId="0" applyFont="1" applyFill="1" applyBorder="1" applyAlignment="1" applyProtection="1">
      <alignment vertical="center"/>
      <protection hidden="1"/>
    </xf>
    <xf numFmtId="0" fontId="40" fillId="2" borderId="0" xfId="0" applyFont="1" applyFill="1" applyBorder="1" applyAlignment="1" applyProtection="1">
      <alignment vertical="center"/>
      <protection hidden="1"/>
    </xf>
    <xf numFmtId="0" fontId="40" fillId="2" borderId="11" xfId="0" applyFont="1" applyFill="1" applyBorder="1" applyAlignment="1" applyProtection="1">
      <alignment vertical="center"/>
      <protection hidden="1"/>
    </xf>
    <xf numFmtId="0" fontId="40" fillId="2" borderId="13" xfId="0" applyFont="1" applyFill="1" applyBorder="1" applyAlignment="1" applyProtection="1">
      <alignment vertical="center"/>
      <protection hidden="1"/>
    </xf>
    <xf numFmtId="0" fontId="40" fillId="2" borderId="14" xfId="0" applyFont="1" applyFill="1" applyBorder="1" applyAlignment="1" applyProtection="1">
      <alignment vertical="center"/>
      <protection hidden="1"/>
    </xf>
    <xf numFmtId="0" fontId="24" fillId="2" borderId="12" xfId="0" applyFont="1" applyFill="1" applyBorder="1" applyAlignment="1" applyProtection="1">
      <alignment vertical="top"/>
      <protection hidden="1"/>
    </xf>
    <xf numFmtId="0" fontId="18" fillId="3" borderId="7" xfId="0" applyFont="1" applyFill="1" applyBorder="1" applyAlignment="1" applyProtection="1">
      <alignment horizontal="left"/>
      <protection hidden="1"/>
    </xf>
    <xf numFmtId="0" fontId="18" fillId="3" borderId="10" xfId="0" applyFont="1" applyFill="1" applyBorder="1" applyAlignment="1" applyProtection="1">
      <alignment horizontal="left"/>
      <protection hidden="1"/>
    </xf>
    <xf numFmtId="0" fontId="18" fillId="3" borderId="12" xfId="0" applyFont="1" applyFill="1" applyBorder="1" applyAlignment="1" applyProtection="1">
      <alignment horizontal="left"/>
      <protection hidden="1"/>
    </xf>
    <xf numFmtId="0" fontId="15" fillId="0" borderId="20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6" fillId="0" borderId="0" xfId="0" applyFont="1" applyFill="1" applyBorder="1" applyAlignment="1" applyProtection="1">
      <alignment horizontal="left"/>
      <protection hidden="1"/>
    </xf>
    <xf numFmtId="173" fontId="15" fillId="0" borderId="13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locked="0"/>
    </xf>
    <xf numFmtId="171" fontId="3" fillId="0" borderId="0" xfId="0" applyNumberFormat="1" applyFont="1" applyBorder="1" applyAlignment="1" applyProtection="1">
      <protection hidden="1"/>
    </xf>
    <xf numFmtId="4" fontId="0" fillId="0" borderId="0" xfId="0" applyNumberFormat="1" applyBorder="1" applyAlignment="1" applyProtection="1">
      <alignment horizontal="center"/>
      <protection locked="0"/>
    </xf>
    <xf numFmtId="171" fontId="3" fillId="0" borderId="0" xfId="0" applyNumberFormat="1" applyFont="1" applyBorder="1" applyProtection="1">
      <protection hidden="1"/>
    </xf>
    <xf numFmtId="0" fontId="24" fillId="0" borderId="24" xfId="0" applyFont="1" applyFill="1" applyBorder="1" applyAlignment="1" applyProtection="1">
      <alignment horizontal="left"/>
      <protection hidden="1"/>
    </xf>
    <xf numFmtId="0" fontId="24" fillId="0" borderId="25" xfId="0" applyFont="1" applyFill="1" applyBorder="1" applyAlignment="1" applyProtection="1">
      <alignment horizontal="left"/>
      <protection hidden="1"/>
    </xf>
    <xf numFmtId="173" fontId="24" fillId="0" borderId="26" xfId="0" applyNumberFormat="1" applyFont="1" applyFill="1" applyBorder="1" applyAlignment="1" applyProtection="1">
      <alignment horizontal="left"/>
      <protection hidden="1"/>
    </xf>
    <xf numFmtId="0" fontId="36" fillId="0" borderId="10" xfId="0" applyFont="1" applyFill="1" applyBorder="1" applyAlignment="1" applyProtection="1">
      <protection hidden="1"/>
    </xf>
    <xf numFmtId="0" fontId="16" fillId="0" borderId="8" xfId="0" applyFont="1" applyBorder="1" applyAlignment="1" applyProtection="1">
      <alignment horizontal="left"/>
      <protection hidden="1"/>
    </xf>
    <xf numFmtId="173" fontId="16" fillId="0" borderId="13" xfId="0" applyNumberFormat="1" applyFont="1" applyBorder="1" applyAlignment="1" applyProtection="1">
      <alignment horizontal="left"/>
      <protection hidden="1"/>
    </xf>
    <xf numFmtId="0" fontId="32" fillId="0" borderId="0" xfId="0" applyFont="1" applyBorder="1" applyProtection="1">
      <protection locked="0"/>
    </xf>
    <xf numFmtId="0" fontId="0" fillId="2" borderId="1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173" fontId="15" fillId="0" borderId="9" xfId="0" applyNumberFormat="1" applyFont="1" applyBorder="1" applyAlignment="1" applyProtection="1">
      <alignment vertical="center"/>
    </xf>
    <xf numFmtId="173" fontId="15" fillId="0" borderId="11" xfId="0" applyNumberFormat="1" applyFont="1" applyBorder="1" applyAlignment="1" applyProtection="1">
      <alignment vertical="center"/>
    </xf>
    <xf numFmtId="173" fontId="15" fillId="0" borderId="14" xfId="0" applyNumberFormat="1" applyFont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Protection="1"/>
    <xf numFmtId="0" fontId="15" fillId="2" borderId="10" xfId="0" applyFont="1" applyFill="1" applyBorder="1" applyAlignment="1" applyProtection="1">
      <alignment vertical="center"/>
    </xf>
    <xf numFmtId="0" fontId="0" fillId="2" borderId="13" xfId="0" applyFill="1" applyBorder="1" applyProtection="1"/>
    <xf numFmtId="0" fontId="0" fillId="2" borderId="11" xfId="0" applyFill="1" applyBorder="1" applyProtection="1"/>
    <xf numFmtId="0" fontId="0" fillId="2" borderId="14" xfId="0" applyFill="1" applyBorder="1" applyProtection="1"/>
    <xf numFmtId="0" fontId="2" fillId="0" borderId="11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13" xfId="0" applyFont="1" applyFill="1" applyBorder="1" applyProtection="1"/>
    <xf numFmtId="0" fontId="17" fillId="0" borderId="13" xfId="1" applyFont="1" applyFill="1" applyBorder="1" applyAlignment="1" applyProtection="1">
      <alignment horizontal="center" vertical="center"/>
    </xf>
    <xf numFmtId="0" fontId="17" fillId="0" borderId="27" xfId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1" fillId="0" borderId="20" xfId="0" applyFont="1" applyFill="1" applyBorder="1" applyProtection="1"/>
    <xf numFmtId="0" fontId="1" fillId="0" borderId="28" xfId="0" applyFont="1" applyFill="1" applyBorder="1" applyProtection="1"/>
    <xf numFmtId="0" fontId="0" fillId="2" borderId="12" xfId="0" applyFill="1" applyBorder="1" applyProtection="1"/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33" fillId="2" borderId="7" xfId="0" applyFont="1" applyFill="1" applyBorder="1" applyProtection="1"/>
    <xf numFmtId="0" fontId="33" fillId="0" borderId="7" xfId="0" applyFont="1" applyBorder="1" applyProtection="1"/>
    <xf numFmtId="0" fontId="33" fillId="0" borderId="8" xfId="0" applyFont="1" applyBorder="1" applyProtection="1"/>
    <xf numFmtId="0" fontId="33" fillId="0" borderId="10" xfId="0" applyFont="1" applyBorder="1" applyProtection="1"/>
    <xf numFmtId="0" fontId="33" fillId="0" borderId="0" xfId="0" applyFont="1" applyBorder="1" applyProtection="1"/>
    <xf numFmtId="0" fontId="33" fillId="0" borderId="0" xfId="0" applyFont="1" applyProtection="1"/>
    <xf numFmtId="164" fontId="33" fillId="0" borderId="0" xfId="0" applyNumberFormat="1" applyFont="1" applyProtection="1"/>
    <xf numFmtId="169" fontId="33" fillId="0" borderId="0" xfId="0" applyNumberFormat="1" applyFont="1" applyProtection="1"/>
    <xf numFmtId="0" fontId="35" fillId="0" borderId="0" xfId="0" applyFont="1" applyProtection="1"/>
    <xf numFmtId="0" fontId="33" fillId="0" borderId="9" xfId="0" applyFont="1" applyBorder="1" applyProtection="1"/>
    <xf numFmtId="0" fontId="33" fillId="0" borderId="11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0" xfId="0" applyProtection="1"/>
    <xf numFmtId="4" fontId="1" fillId="0" borderId="0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35" fillId="0" borderId="0" xfId="0" applyFont="1" applyBorder="1" applyProtection="1"/>
    <xf numFmtId="0" fontId="0" fillId="2" borderId="24" xfId="0" applyFill="1" applyBorder="1" applyProtection="1"/>
    <xf numFmtId="0" fontId="16" fillId="2" borderId="25" xfId="0" applyFont="1" applyFill="1" applyBorder="1" applyAlignment="1" applyProtection="1">
      <alignment vertical="center" wrapText="1"/>
    </xf>
    <xf numFmtId="0" fontId="0" fillId="2" borderId="26" xfId="0" applyFill="1" applyBorder="1" applyProtection="1"/>
    <xf numFmtId="0" fontId="41" fillId="0" borderId="25" xfId="0" applyFont="1" applyBorder="1" applyAlignment="1" applyProtection="1">
      <alignment horizontal="left" wrapText="1"/>
    </xf>
    <xf numFmtId="0" fontId="38" fillId="0" borderId="24" xfId="0" applyFont="1" applyFill="1" applyBorder="1" applyAlignment="1" applyProtection="1">
      <alignment wrapText="1"/>
    </xf>
    <xf numFmtId="0" fontId="41" fillId="0" borderId="25" xfId="0" applyFont="1" applyFill="1" applyBorder="1" applyAlignment="1" applyProtection="1">
      <alignment wrapText="1"/>
    </xf>
    <xf numFmtId="0" fontId="38" fillId="0" borderId="25" xfId="0" applyFont="1" applyFill="1" applyBorder="1" applyAlignment="1" applyProtection="1">
      <alignment wrapText="1"/>
    </xf>
    <xf numFmtId="0" fontId="0" fillId="0" borderId="26" xfId="0" applyFill="1" applyBorder="1" applyProtection="1"/>
    <xf numFmtId="0" fontId="16" fillId="0" borderId="0" xfId="0" applyNumberFormat="1" applyFont="1" applyBorder="1" applyAlignment="1" applyProtection="1">
      <alignment horizontal="left"/>
      <protection hidden="1"/>
    </xf>
    <xf numFmtId="0" fontId="24" fillId="0" borderId="10" xfId="0" applyFont="1" applyFill="1" applyBorder="1" applyAlignment="1" applyProtection="1">
      <alignment horizontal="left" vertical="top"/>
      <protection hidden="1"/>
    </xf>
    <xf numFmtId="0" fontId="16" fillId="0" borderId="29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14" fontId="16" fillId="0" borderId="29" xfId="0" applyNumberFormat="1" applyFont="1" applyBorder="1" applyAlignment="1" applyProtection="1">
      <alignment horizontal="center"/>
      <protection locked="0"/>
    </xf>
    <xf numFmtId="14" fontId="16" fillId="0" borderId="30" xfId="0" applyNumberFormat="1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14" fontId="16" fillId="0" borderId="31" xfId="0" applyNumberFormat="1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4" fontId="16" fillId="0" borderId="23" xfId="0" applyNumberFormat="1" applyFont="1" applyBorder="1" applyAlignment="1" applyProtection="1">
      <alignment horizontal="center"/>
      <protection locked="0"/>
    </xf>
    <xf numFmtId="4" fontId="16" fillId="0" borderId="33" xfId="0" applyNumberFormat="1" applyFont="1" applyBorder="1" applyAlignment="1" applyProtection="1">
      <alignment horizontal="center"/>
      <protection locked="0"/>
    </xf>
    <xf numFmtId="4" fontId="16" fillId="0" borderId="34" xfId="0" applyNumberFormat="1" applyFont="1" applyBorder="1" applyAlignment="1" applyProtection="1">
      <alignment horizontal="center"/>
    </xf>
    <xf numFmtId="4" fontId="16" fillId="0" borderId="20" xfId="0" applyNumberFormat="1" applyFont="1" applyBorder="1" applyAlignment="1" applyProtection="1">
      <alignment horizontal="center"/>
      <protection locked="0"/>
    </xf>
    <xf numFmtId="4" fontId="16" fillId="0" borderId="35" xfId="0" applyNumberFormat="1" applyFont="1" applyBorder="1" applyAlignment="1" applyProtection="1">
      <alignment horizontal="center"/>
      <protection locked="0"/>
    </xf>
    <xf numFmtId="4" fontId="16" fillId="0" borderId="36" xfId="0" applyNumberFormat="1" applyFont="1" applyBorder="1" applyAlignment="1" applyProtection="1">
      <alignment horizontal="center"/>
      <protection locked="0"/>
    </xf>
    <xf numFmtId="4" fontId="16" fillId="0" borderId="28" xfId="0" applyNumberFormat="1" applyFont="1" applyBorder="1" applyAlignment="1" applyProtection="1">
      <alignment horizontal="center"/>
      <protection locked="0"/>
    </xf>
    <xf numFmtId="4" fontId="16" fillId="0" borderId="37" xfId="0" applyNumberFormat="1" applyFont="1" applyBorder="1" applyAlignment="1" applyProtection="1">
      <alignment horizontal="center"/>
      <protection locked="0"/>
    </xf>
    <xf numFmtId="4" fontId="16" fillId="0" borderId="38" xfId="0" applyNumberFormat="1" applyFont="1" applyBorder="1" applyAlignment="1" applyProtection="1">
      <alignment horizontal="center"/>
      <protection locked="0"/>
    </xf>
    <xf numFmtId="4" fontId="16" fillId="0" borderId="34" xfId="0" applyNumberFormat="1" applyFont="1" applyBorder="1" applyAlignment="1" applyProtection="1">
      <alignment horizontal="center"/>
      <protection locked="0"/>
    </xf>
    <xf numFmtId="4" fontId="16" fillId="0" borderId="39" xfId="0" applyNumberFormat="1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right"/>
    </xf>
    <xf numFmtId="4" fontId="16" fillId="0" borderId="20" xfId="0" applyNumberFormat="1" applyFont="1" applyBorder="1" applyAlignment="1" applyProtection="1">
      <alignment horizontal="center"/>
    </xf>
    <xf numFmtId="4" fontId="16" fillId="0" borderId="40" xfId="0" applyNumberFormat="1" applyFont="1" applyBorder="1" applyAlignment="1" applyProtection="1">
      <alignment horizontal="right"/>
    </xf>
    <xf numFmtId="4" fontId="16" fillId="0" borderId="35" xfId="0" applyNumberFormat="1" applyFont="1" applyBorder="1" applyAlignment="1" applyProtection="1">
      <alignment horizontal="center"/>
    </xf>
    <xf numFmtId="4" fontId="16" fillId="0" borderId="41" xfId="0" applyNumberFormat="1" applyFont="1" applyBorder="1" applyAlignment="1" applyProtection="1">
      <alignment horizontal="right"/>
    </xf>
    <xf numFmtId="4" fontId="16" fillId="0" borderId="36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19" xfId="0" applyNumberFormat="1" applyFont="1" applyBorder="1" applyAlignment="1" applyProtection="1">
      <alignment horizontal="right"/>
    </xf>
    <xf numFmtId="4" fontId="16" fillId="0" borderId="42" xfId="0" applyNumberFormat="1" applyFont="1" applyBorder="1" applyAlignment="1" applyProtection="1">
      <alignment horizontal="center"/>
    </xf>
    <xf numFmtId="4" fontId="16" fillId="0" borderId="21" xfId="0" applyNumberFormat="1" applyFont="1" applyBorder="1" applyAlignment="1" applyProtection="1">
      <alignment horizontal="right"/>
    </xf>
    <xf numFmtId="4" fontId="16" fillId="0" borderId="18" xfId="0" applyNumberFormat="1" applyFont="1" applyBorder="1" applyAlignment="1" applyProtection="1">
      <alignment horizontal="center"/>
    </xf>
    <xf numFmtId="0" fontId="1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right"/>
    </xf>
    <xf numFmtId="4" fontId="16" fillId="0" borderId="44" xfId="0" applyNumberFormat="1" applyFont="1" applyBorder="1" applyAlignment="1" applyProtection="1">
      <alignment horizontal="center"/>
      <protection locked="0"/>
    </xf>
    <xf numFmtId="4" fontId="16" fillId="0" borderId="45" xfId="0" applyNumberFormat="1" applyFont="1" applyBorder="1" applyAlignment="1" applyProtection="1">
      <alignment horizontal="center"/>
    </xf>
    <xf numFmtId="4" fontId="16" fillId="0" borderId="45" xfId="0" applyNumberFormat="1" applyFont="1" applyBorder="1" applyAlignment="1" applyProtection="1">
      <alignment horizontal="center"/>
      <protection locked="0"/>
    </xf>
    <xf numFmtId="4" fontId="16" fillId="0" borderId="46" xfId="0" applyNumberFormat="1" applyFont="1" applyBorder="1" applyAlignment="1" applyProtection="1">
      <alignment horizontal="center"/>
      <protection locked="0"/>
    </xf>
    <xf numFmtId="4" fontId="16" fillId="0" borderId="40" xfId="0" applyNumberFormat="1" applyFont="1" applyBorder="1" applyAlignment="1" applyProtection="1">
      <alignment horizontal="center"/>
    </xf>
    <xf numFmtId="0" fontId="16" fillId="0" borderId="43" xfId="0" applyFont="1" applyBorder="1" applyAlignment="1" applyProtection="1">
      <alignment horizontal="left"/>
      <protection locked="0"/>
    </xf>
    <xf numFmtId="4" fontId="16" fillId="0" borderId="23" xfId="0" applyNumberFormat="1" applyFont="1" applyBorder="1" applyAlignment="1" applyProtection="1">
      <alignment horizontal="center"/>
    </xf>
    <xf numFmtId="4" fontId="16" fillId="0" borderId="33" xfId="0" applyNumberFormat="1" applyFont="1" applyBorder="1" applyAlignment="1" applyProtection="1">
      <alignment horizontal="center"/>
    </xf>
    <xf numFmtId="4" fontId="16" fillId="0" borderId="37" xfId="0" applyNumberFormat="1" applyFont="1" applyBorder="1" applyAlignment="1" applyProtection="1">
      <alignment horizontal="center"/>
    </xf>
    <xf numFmtId="4" fontId="16" fillId="0" borderId="38" xfId="0" applyNumberFormat="1" applyFont="1" applyBorder="1" applyAlignment="1" applyProtection="1">
      <alignment horizontal="center"/>
    </xf>
    <xf numFmtId="4" fontId="16" fillId="0" borderId="28" xfId="0" applyNumberFormat="1" applyFont="1" applyBorder="1" applyAlignment="1" applyProtection="1">
      <alignment horizontal="center"/>
    </xf>
    <xf numFmtId="14" fontId="16" fillId="0" borderId="43" xfId="0" applyNumberFormat="1" applyFont="1" applyBorder="1" applyAlignment="1" applyProtection="1">
      <alignment horizontal="center"/>
      <protection locked="0"/>
    </xf>
    <xf numFmtId="4" fontId="16" fillId="0" borderId="44" xfId="0" applyNumberFormat="1" applyFont="1" applyBorder="1" applyAlignment="1" applyProtection="1">
      <alignment horizontal="center"/>
    </xf>
    <xf numFmtId="4" fontId="16" fillId="0" borderId="46" xfId="0" applyNumberFormat="1" applyFont="1" applyBorder="1" applyAlignment="1" applyProtection="1">
      <alignment horizontal="center"/>
    </xf>
    <xf numFmtId="0" fontId="42" fillId="0" borderId="25" xfId="0" applyFont="1" applyBorder="1" applyAlignment="1" applyProtection="1">
      <alignment horizontal="left" wrapText="1"/>
    </xf>
    <xf numFmtId="0" fontId="42" fillId="0" borderId="25" xfId="0" applyFont="1" applyFill="1" applyBorder="1" applyAlignment="1" applyProtection="1">
      <alignment wrapText="1"/>
    </xf>
    <xf numFmtId="0" fontId="42" fillId="0" borderId="25" xfId="0" applyFont="1" applyFill="1" applyBorder="1" applyAlignment="1" applyProtection="1">
      <alignment vertical="center" wrapText="1"/>
    </xf>
    <xf numFmtId="0" fontId="42" fillId="0" borderId="25" xfId="0" applyFont="1" applyFill="1" applyBorder="1" applyAlignment="1" applyProtection="1">
      <alignment vertical="center"/>
    </xf>
    <xf numFmtId="0" fontId="43" fillId="0" borderId="25" xfId="0" applyFont="1" applyFill="1" applyBorder="1" applyAlignment="1" applyProtection="1">
      <alignment vertical="center" wrapText="1"/>
    </xf>
    <xf numFmtId="0" fontId="43" fillId="0" borderId="25" xfId="0" applyFont="1" applyFill="1" applyBorder="1" applyAlignment="1" applyProtection="1">
      <alignment wrapText="1"/>
    </xf>
    <xf numFmtId="178" fontId="16" fillId="0" borderId="47" xfId="0" applyNumberFormat="1" applyFont="1" applyBorder="1" applyAlignment="1" applyProtection="1">
      <alignment horizontal="right" indent="1"/>
      <protection locked="0"/>
    </xf>
    <xf numFmtId="178" fontId="16" fillId="0" borderId="48" xfId="0" applyNumberFormat="1" applyFont="1" applyBorder="1" applyAlignment="1" applyProtection="1">
      <alignment horizontal="right" indent="1"/>
      <protection locked="0"/>
    </xf>
    <xf numFmtId="178" fontId="16" fillId="0" borderId="47" xfId="0" quotePrefix="1" applyNumberFormat="1" applyFont="1" applyBorder="1" applyAlignment="1" applyProtection="1">
      <alignment horizontal="right" indent="1"/>
      <protection locked="0"/>
    </xf>
    <xf numFmtId="0" fontId="44" fillId="0" borderId="7" xfId="0" applyFont="1" applyBorder="1" applyAlignment="1" applyProtection="1">
      <protection hidden="1"/>
    </xf>
    <xf numFmtId="0" fontId="45" fillId="0" borderId="49" xfId="0" applyFont="1" applyFill="1" applyBorder="1" applyAlignment="1" applyProtection="1">
      <alignment vertical="center" wrapText="1"/>
    </xf>
    <xf numFmtId="0" fontId="45" fillId="0" borderId="49" xfId="0" applyFont="1" applyFill="1" applyBorder="1" applyAlignment="1" applyProtection="1">
      <alignment wrapText="1"/>
    </xf>
    <xf numFmtId="0" fontId="45" fillId="0" borderId="49" xfId="0" applyFont="1" applyBorder="1" applyAlignment="1" applyProtection="1">
      <alignment wrapText="1"/>
    </xf>
    <xf numFmtId="0" fontId="45" fillId="0" borderId="26" xfId="0" applyFont="1" applyBorder="1" applyProtection="1"/>
    <xf numFmtId="0" fontId="46" fillId="2" borderId="25" xfId="0" applyFont="1" applyFill="1" applyBorder="1" applyAlignment="1" applyProtection="1">
      <alignment vertical="center"/>
    </xf>
    <xf numFmtId="0" fontId="46" fillId="2" borderId="10" xfId="0" applyFont="1" applyFill="1" applyBorder="1" applyAlignment="1" applyProtection="1">
      <alignment vertical="center"/>
    </xf>
    <xf numFmtId="0" fontId="47" fillId="0" borderId="8" xfId="0" applyFont="1" applyFill="1" applyBorder="1" applyProtection="1"/>
    <xf numFmtId="0" fontId="47" fillId="0" borderId="9" xfId="0" applyFont="1" applyFill="1" applyBorder="1" applyProtection="1"/>
    <xf numFmtId="0" fontId="45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Protection="1"/>
    <xf numFmtId="0" fontId="45" fillId="0" borderId="11" xfId="0" applyFont="1" applyFill="1" applyBorder="1" applyAlignment="1" applyProtection="1">
      <alignment vertical="center"/>
    </xf>
    <xf numFmtId="0" fontId="47" fillId="0" borderId="0" xfId="0" applyFont="1" applyFill="1" applyBorder="1" applyProtection="1"/>
    <xf numFmtId="0" fontId="50" fillId="2" borderId="50" xfId="1" applyFont="1" applyFill="1" applyBorder="1" applyAlignment="1" applyProtection="1">
      <alignment horizontal="center" vertical="center"/>
    </xf>
    <xf numFmtId="0" fontId="48" fillId="0" borderId="0" xfId="1" quotePrefix="1" applyFont="1" applyFill="1" applyBorder="1" applyAlignment="1" applyProtection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</xf>
    <xf numFmtId="0" fontId="50" fillId="2" borderId="51" xfId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7" fillId="0" borderId="0" xfId="0" applyFont="1"/>
    <xf numFmtId="0" fontId="52" fillId="0" borderId="7" xfId="0" applyFont="1" applyFill="1" applyBorder="1" applyAlignment="1" applyProtection="1">
      <protection hidden="1"/>
    </xf>
    <xf numFmtId="0" fontId="45" fillId="2" borderId="7" xfId="0" applyFont="1" applyFill="1" applyBorder="1" applyAlignment="1" applyProtection="1">
      <alignment horizontal="center" vertical="center" wrapText="1" shrinkToFit="1"/>
    </xf>
    <xf numFmtId="0" fontId="45" fillId="2" borderId="12" xfId="0" applyFont="1" applyFill="1" applyBorder="1" applyAlignment="1" applyProtection="1">
      <alignment horizontal="center" vertical="center" shrinkToFit="1"/>
    </xf>
    <xf numFmtId="0" fontId="45" fillId="2" borderId="14" xfId="0" applyFont="1" applyFill="1" applyBorder="1" applyAlignment="1" applyProtection="1">
      <alignment horizontal="center" vertical="center" wrapText="1" shrinkToFit="1"/>
    </xf>
    <xf numFmtId="0" fontId="45" fillId="2" borderId="13" xfId="0" applyFont="1" applyFill="1" applyBorder="1" applyAlignment="1" applyProtection="1">
      <alignment vertical="center" wrapText="1" shrinkToFit="1"/>
    </xf>
    <xf numFmtId="0" fontId="45" fillId="2" borderId="13" xfId="0" applyFont="1" applyFill="1" applyBorder="1" applyAlignment="1" applyProtection="1">
      <alignment horizontal="center" vertical="center" wrapText="1" shrinkToFit="1"/>
    </xf>
    <xf numFmtId="0" fontId="45" fillId="2" borderId="12" xfId="0" applyFont="1" applyFill="1" applyBorder="1" applyAlignment="1" applyProtection="1">
      <alignment horizontal="center" vertical="center" wrapText="1" shrinkToFit="1"/>
    </xf>
    <xf numFmtId="0" fontId="44" fillId="0" borderId="8" xfId="0" applyFont="1" applyFill="1" applyBorder="1" applyAlignment="1" applyProtection="1">
      <protection hidden="1"/>
    </xf>
    <xf numFmtId="0" fontId="44" fillId="0" borderId="9" xfId="0" applyFont="1" applyFill="1" applyBorder="1" applyAlignment="1" applyProtection="1">
      <protection hidden="1"/>
    </xf>
    <xf numFmtId="0" fontId="53" fillId="2" borderId="10" xfId="0" applyFont="1" applyFill="1" applyBorder="1" applyAlignment="1" applyProtection="1">
      <alignment vertical="center"/>
      <protection hidden="1"/>
    </xf>
    <xf numFmtId="0" fontId="53" fillId="2" borderId="0" xfId="0" applyFont="1" applyFill="1" applyBorder="1" applyAlignment="1" applyProtection="1">
      <alignment vertical="center"/>
      <protection hidden="1"/>
    </xf>
    <xf numFmtId="179" fontId="16" fillId="0" borderId="47" xfId="0" applyNumberFormat="1" applyFont="1" applyBorder="1" applyAlignment="1" applyProtection="1">
      <alignment horizontal="right" inden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73" fontId="15" fillId="0" borderId="7" xfId="0" applyNumberFormat="1" applyFont="1" applyBorder="1" applyAlignment="1" applyProtection="1">
      <alignment horizontal="center" vertical="center"/>
      <protection locked="0"/>
    </xf>
    <xf numFmtId="173" fontId="15" fillId="0" borderId="8" xfId="0" applyNumberFormat="1" applyFont="1" applyBorder="1" applyAlignment="1" applyProtection="1">
      <alignment horizontal="center" vertical="center"/>
      <protection locked="0"/>
    </xf>
    <xf numFmtId="173" fontId="15" fillId="0" borderId="9" xfId="0" applyNumberFormat="1" applyFont="1" applyBorder="1" applyAlignment="1" applyProtection="1">
      <alignment horizontal="center" vertical="center"/>
      <protection locked="0"/>
    </xf>
    <xf numFmtId="173" fontId="15" fillId="0" borderId="10" xfId="0" applyNumberFormat="1" applyFont="1" applyBorder="1" applyAlignment="1" applyProtection="1">
      <alignment horizontal="center" vertical="center"/>
      <protection locked="0"/>
    </xf>
    <xf numFmtId="173" fontId="15" fillId="0" borderId="0" xfId="0" applyNumberFormat="1" applyFont="1" applyBorder="1" applyAlignment="1" applyProtection="1">
      <alignment horizontal="center" vertical="center"/>
      <protection locked="0"/>
    </xf>
    <xf numFmtId="173" fontId="15" fillId="0" borderId="11" xfId="0" applyNumberFormat="1" applyFont="1" applyBorder="1" applyAlignment="1" applyProtection="1">
      <alignment horizontal="center" vertical="center"/>
      <protection locked="0"/>
    </xf>
    <xf numFmtId="173" fontId="15" fillId="0" borderId="12" xfId="0" applyNumberFormat="1" applyFont="1" applyBorder="1" applyAlignment="1" applyProtection="1">
      <alignment horizontal="center" vertical="center"/>
      <protection locked="0"/>
    </xf>
    <xf numFmtId="173" fontId="15" fillId="0" borderId="13" xfId="0" applyNumberFormat="1" applyFont="1" applyBorder="1" applyAlignment="1" applyProtection="1">
      <alignment horizontal="center" vertical="center"/>
      <protection locked="0"/>
    </xf>
    <xf numFmtId="173" fontId="15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45" fillId="0" borderId="7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1" fillId="0" borderId="21" xfId="1" applyBorder="1" applyAlignment="1">
      <alignment horizontal="center" vertical="center"/>
    </xf>
    <xf numFmtId="0" fontId="31" fillId="0" borderId="18" xfId="1" applyBorder="1" applyAlignment="1">
      <alignment horizontal="center" vertical="center"/>
    </xf>
    <xf numFmtId="0" fontId="31" fillId="0" borderId="22" xfId="1" applyBorder="1" applyAlignment="1">
      <alignment horizontal="center" vertical="center"/>
    </xf>
    <xf numFmtId="0" fontId="31" fillId="0" borderId="6" xfId="1" applyBorder="1" applyAlignment="1">
      <alignment horizontal="center" vertical="center"/>
    </xf>
    <xf numFmtId="0" fontId="31" fillId="0" borderId="0" xfId="1" applyBorder="1" applyAlignment="1">
      <alignment horizontal="center" vertical="center"/>
    </xf>
    <xf numFmtId="0" fontId="31" fillId="0" borderId="5" xfId="1" applyBorder="1" applyAlignment="1">
      <alignment horizontal="center" vertical="center"/>
    </xf>
    <xf numFmtId="0" fontId="31" fillId="0" borderId="19" xfId="1" applyBorder="1" applyAlignment="1">
      <alignment horizontal="center" vertical="center"/>
    </xf>
    <xf numFmtId="0" fontId="31" fillId="0" borderId="20" xfId="1" applyBorder="1" applyAlignment="1">
      <alignment horizontal="center" vertical="center"/>
    </xf>
    <xf numFmtId="0" fontId="31" fillId="0" borderId="23" xfId="1" applyBorder="1" applyAlignment="1">
      <alignment horizontal="center" vertical="center"/>
    </xf>
    <xf numFmtId="0" fontId="50" fillId="0" borderId="7" xfId="1" applyFont="1" applyFill="1" applyBorder="1" applyAlignment="1" applyProtection="1">
      <alignment horizontal="center" vertical="center"/>
    </xf>
    <xf numFmtId="0" fontId="50" fillId="0" borderId="8" xfId="1" applyFont="1" applyFill="1" applyBorder="1" applyAlignment="1" applyProtection="1">
      <alignment horizontal="center" vertical="center"/>
    </xf>
    <xf numFmtId="0" fontId="50" fillId="0" borderId="9" xfId="1" applyFont="1" applyFill="1" applyBorder="1" applyAlignment="1" applyProtection="1">
      <alignment horizontal="center" vertical="center"/>
    </xf>
    <xf numFmtId="0" fontId="50" fillId="0" borderId="10" xfId="1" applyFont="1" applyFill="1" applyBorder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11" xfId="1" applyFont="1" applyFill="1" applyBorder="1" applyAlignment="1" applyProtection="1">
      <alignment horizontal="center" vertical="center"/>
    </xf>
    <xf numFmtId="0" fontId="50" fillId="0" borderId="12" xfId="1" applyFont="1" applyFill="1" applyBorder="1" applyAlignment="1" applyProtection="1">
      <alignment horizontal="center" vertical="center"/>
    </xf>
    <xf numFmtId="0" fontId="50" fillId="0" borderId="13" xfId="1" applyFont="1" applyFill="1" applyBorder="1" applyAlignment="1" applyProtection="1">
      <alignment horizontal="center" vertical="center"/>
    </xf>
    <xf numFmtId="0" fontId="50" fillId="0" borderId="14" xfId="1" applyFont="1" applyFill="1" applyBorder="1" applyAlignment="1" applyProtection="1">
      <alignment horizontal="center" vertical="center"/>
    </xf>
    <xf numFmtId="0" fontId="42" fillId="0" borderId="24" xfId="0" applyFont="1" applyBorder="1" applyAlignment="1" applyProtection="1">
      <alignment horizontal="left" vertical="center" wrapText="1"/>
    </xf>
    <xf numFmtId="0" fontId="42" fillId="0" borderId="25" xfId="0" applyFont="1" applyBorder="1" applyAlignment="1" applyProtection="1">
      <alignment horizontal="left" vertical="center" wrapText="1"/>
    </xf>
    <xf numFmtId="0" fontId="36" fillId="0" borderId="7" xfId="0" applyFont="1" applyFill="1" applyBorder="1" applyAlignment="1" applyProtection="1">
      <alignment horizontal="left"/>
      <protection hidden="1"/>
    </xf>
    <xf numFmtId="0" fontId="36" fillId="0" borderId="8" xfId="0" applyFont="1" applyFill="1" applyBorder="1" applyAlignment="1" applyProtection="1">
      <alignment horizontal="left"/>
      <protection hidden="1"/>
    </xf>
    <xf numFmtId="0" fontId="36" fillId="0" borderId="9" xfId="0" applyFont="1" applyFill="1" applyBorder="1" applyAlignment="1" applyProtection="1">
      <alignment horizontal="left"/>
      <protection hidden="1"/>
    </xf>
    <xf numFmtId="173" fontId="15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8" xfId="0" applyFont="1" applyFill="1" applyBorder="1" applyAlignment="1" applyProtection="1">
      <alignment horizontal="left"/>
      <protection hidden="1"/>
    </xf>
    <xf numFmtId="0" fontId="15" fillId="0" borderId="21" xfId="0" applyNumberFormat="1" applyFont="1" applyBorder="1" applyAlignment="1" applyProtection="1">
      <alignment horizontal="center" vertical="center"/>
      <protection hidden="1"/>
    </xf>
    <xf numFmtId="0" fontId="15" fillId="0" borderId="22" xfId="0" applyNumberFormat="1" applyFont="1" applyBorder="1" applyAlignment="1" applyProtection="1">
      <alignment horizontal="center" vertical="center"/>
      <protection hidden="1"/>
    </xf>
    <xf numFmtId="0" fontId="15" fillId="0" borderId="19" xfId="0" applyNumberFormat="1" applyFont="1" applyBorder="1" applyAlignment="1" applyProtection="1">
      <alignment horizontal="center" vertical="center"/>
      <protection hidden="1"/>
    </xf>
    <xf numFmtId="0" fontId="15" fillId="0" borderId="23" xfId="0" applyNumberFormat="1" applyFont="1" applyBorder="1" applyAlignment="1" applyProtection="1">
      <alignment horizontal="center" vertical="center"/>
      <protection hidden="1"/>
    </xf>
    <xf numFmtId="175" fontId="20" fillId="0" borderId="7" xfId="0" applyNumberFormat="1" applyFont="1" applyBorder="1" applyAlignment="1" applyProtection="1">
      <alignment horizontal="center" vertical="center"/>
      <protection locked="0"/>
    </xf>
    <xf numFmtId="175" fontId="20" fillId="0" borderId="9" xfId="0" applyNumberFormat="1" applyFont="1" applyBorder="1" applyAlignment="1" applyProtection="1">
      <alignment horizontal="center" vertical="center"/>
      <protection locked="0"/>
    </xf>
    <xf numFmtId="175" fontId="20" fillId="0" borderId="10" xfId="0" applyNumberFormat="1" applyFont="1" applyBorder="1" applyAlignment="1" applyProtection="1">
      <alignment horizontal="center" vertical="center"/>
      <protection locked="0"/>
    </xf>
    <xf numFmtId="175" fontId="20" fillId="0" borderId="11" xfId="0" applyNumberFormat="1" applyFont="1" applyBorder="1" applyAlignment="1" applyProtection="1">
      <alignment horizontal="center" vertical="center"/>
      <protection locked="0"/>
    </xf>
    <xf numFmtId="175" fontId="20" fillId="0" borderId="12" xfId="0" applyNumberFormat="1" applyFont="1" applyBorder="1" applyAlignment="1" applyProtection="1">
      <alignment horizontal="center" vertical="center"/>
      <protection locked="0"/>
    </xf>
    <xf numFmtId="175" fontId="20" fillId="0" borderId="14" xfId="0" applyNumberFormat="1" applyFont="1" applyBorder="1" applyAlignment="1" applyProtection="1">
      <alignment horizontal="center" vertical="center"/>
      <protection locked="0"/>
    </xf>
    <xf numFmtId="14" fontId="19" fillId="0" borderId="21" xfId="0" applyNumberFormat="1" applyFont="1" applyBorder="1" applyAlignment="1" applyProtection="1">
      <alignment horizontal="center" vertical="center"/>
      <protection hidden="1"/>
    </xf>
    <xf numFmtId="14" fontId="19" fillId="0" borderId="22" xfId="0" applyNumberFormat="1" applyFont="1" applyBorder="1" applyAlignment="1" applyProtection="1">
      <alignment horizontal="center" vertical="center"/>
      <protection hidden="1"/>
    </xf>
    <xf numFmtId="14" fontId="19" fillId="0" borderId="19" xfId="0" applyNumberFormat="1" applyFont="1" applyBorder="1" applyAlignment="1" applyProtection="1">
      <alignment horizontal="center" vertical="center"/>
      <protection hidden="1"/>
    </xf>
    <xf numFmtId="14" fontId="19" fillId="0" borderId="23" xfId="0" applyNumberFormat="1" applyFont="1" applyBorder="1" applyAlignment="1" applyProtection="1">
      <alignment horizontal="center" vertical="center"/>
      <protection hidden="1"/>
    </xf>
    <xf numFmtId="169" fontId="19" fillId="0" borderId="30" xfId="0" applyNumberFormat="1" applyFont="1" applyBorder="1" applyAlignment="1" applyProtection="1">
      <alignment horizontal="center" vertical="center"/>
      <protection locked="0"/>
    </xf>
    <xf numFmtId="14" fontId="19" fillId="0" borderId="21" xfId="0" applyNumberFormat="1" applyFont="1" applyBorder="1" applyAlignment="1" applyProtection="1">
      <alignment horizontal="center" vertical="center"/>
      <protection locked="0"/>
    </xf>
    <xf numFmtId="14" fontId="19" fillId="0" borderId="22" xfId="0" applyNumberFormat="1" applyFont="1" applyBorder="1" applyAlignment="1" applyProtection="1">
      <alignment horizontal="center" vertical="center"/>
      <protection locked="0"/>
    </xf>
    <xf numFmtId="14" fontId="19" fillId="0" borderId="19" xfId="0" applyNumberFormat="1" applyFont="1" applyBorder="1" applyAlignment="1" applyProtection="1">
      <alignment horizontal="center" vertical="center"/>
      <protection locked="0"/>
    </xf>
    <xf numFmtId="14" fontId="19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left" vertical="center" indent="1"/>
    </xf>
    <xf numFmtId="165" fontId="19" fillId="0" borderId="52" xfId="0" applyNumberFormat="1" applyFont="1" applyBorder="1" applyAlignment="1" applyProtection="1">
      <alignment horizontal="center" vertical="center"/>
      <protection locked="0"/>
    </xf>
    <xf numFmtId="165" fontId="19" fillId="0" borderId="29" xfId="0" applyNumberFormat="1" applyFont="1" applyBorder="1" applyAlignment="1" applyProtection="1">
      <alignment horizontal="center" vertical="center"/>
      <protection locked="0"/>
    </xf>
    <xf numFmtId="172" fontId="20" fillId="0" borderId="31" xfId="0" applyNumberFormat="1" applyFont="1" applyBorder="1" applyAlignment="1" applyProtection="1">
      <alignment horizontal="center" vertical="center"/>
    </xf>
    <xf numFmtId="172" fontId="20" fillId="0" borderId="52" xfId="0" applyNumberFormat="1" applyFont="1" applyBorder="1" applyAlignment="1" applyProtection="1">
      <alignment horizontal="center" vertical="center"/>
    </xf>
    <xf numFmtId="172" fontId="20" fillId="0" borderId="29" xfId="0" applyNumberFormat="1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left" vertical="center" indent="1"/>
    </xf>
    <xf numFmtId="0" fontId="15" fillId="0" borderId="30" xfId="0" applyFont="1" applyBorder="1" applyAlignment="1" applyProtection="1">
      <alignment horizontal="left" vertical="center" indent="1"/>
    </xf>
    <xf numFmtId="165" fontId="19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indent="1"/>
    </xf>
    <xf numFmtId="0" fontId="15" fillId="0" borderId="52" xfId="0" applyFont="1" applyBorder="1" applyAlignment="1" applyProtection="1">
      <alignment horizontal="left" vertical="center" indent="1"/>
    </xf>
    <xf numFmtId="165" fontId="19" fillId="0" borderId="21" xfId="0" applyNumberFormat="1" applyFont="1" applyBorder="1" applyAlignment="1" applyProtection="1">
      <alignment horizontal="center" vertical="center"/>
      <protection locked="0"/>
    </xf>
    <xf numFmtId="165" fontId="19" fillId="0" borderId="6" xfId="0" applyNumberFormat="1" applyFont="1" applyBorder="1" applyAlignment="1" applyProtection="1">
      <alignment horizontal="center" vertical="center"/>
      <protection locked="0"/>
    </xf>
    <xf numFmtId="165" fontId="19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right" vertical="center" wrapText="1" indent="2"/>
      <protection hidden="1"/>
    </xf>
    <xf numFmtId="169" fontId="19" fillId="0" borderId="3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right" vertical="center" indent="2"/>
      <protection hidden="1"/>
    </xf>
    <xf numFmtId="0" fontId="15" fillId="0" borderId="30" xfId="0" applyNumberFormat="1" applyFont="1" applyBorder="1" applyAlignment="1" applyProtection="1">
      <alignment horizontal="right" vertical="center" indent="2"/>
      <protection hidden="1"/>
    </xf>
    <xf numFmtId="0" fontId="16" fillId="0" borderId="63" xfId="0" applyNumberFormat="1" applyFont="1" applyFill="1" applyBorder="1" applyAlignment="1" applyProtection="1">
      <alignment horizontal="center" vertical="center"/>
      <protection hidden="1"/>
    </xf>
    <xf numFmtId="0" fontId="16" fillId="0" borderId="64" xfId="0" applyNumberFormat="1" applyFont="1" applyFill="1" applyBorder="1" applyAlignment="1" applyProtection="1">
      <alignment horizontal="center" vertical="center"/>
      <protection hidden="1"/>
    </xf>
    <xf numFmtId="0" fontId="16" fillId="0" borderId="65" xfId="0" applyNumberFormat="1" applyFont="1" applyFill="1" applyBorder="1" applyAlignment="1" applyProtection="1">
      <alignment horizontal="center" vertical="center"/>
      <protection hidden="1"/>
    </xf>
    <xf numFmtId="2" fontId="23" fillId="0" borderId="54" xfId="0" applyNumberFormat="1" applyFont="1" applyBorder="1" applyAlignment="1" applyProtection="1">
      <alignment horizontal="center" vertical="center"/>
      <protection hidden="1"/>
    </xf>
    <xf numFmtId="2" fontId="23" fillId="0" borderId="55" xfId="0" applyNumberFormat="1" applyFont="1" applyBorder="1" applyAlignment="1" applyProtection="1">
      <alignment horizontal="center" vertical="center"/>
      <protection hidden="1"/>
    </xf>
    <xf numFmtId="0" fontId="16" fillId="0" borderId="66" xfId="0" applyNumberFormat="1" applyFont="1" applyFill="1" applyBorder="1" applyAlignment="1" applyProtection="1">
      <alignment horizontal="center" vertical="center"/>
      <protection hidden="1"/>
    </xf>
    <xf numFmtId="0" fontId="16" fillId="0" borderId="67" xfId="0" applyNumberFormat="1" applyFont="1" applyFill="1" applyBorder="1" applyAlignment="1" applyProtection="1">
      <alignment horizontal="center" vertical="center"/>
      <protection hidden="1"/>
    </xf>
    <xf numFmtId="0" fontId="16" fillId="0" borderId="68" xfId="0" applyNumberFormat="1" applyFont="1" applyFill="1" applyBorder="1" applyAlignment="1" applyProtection="1">
      <alignment horizontal="center" vertical="center"/>
      <protection hidden="1"/>
    </xf>
    <xf numFmtId="0" fontId="16" fillId="0" borderId="69" xfId="0" applyNumberFormat="1" applyFont="1" applyFill="1" applyBorder="1" applyAlignment="1" applyProtection="1">
      <alignment horizontal="center" vertical="center"/>
      <protection hidden="1"/>
    </xf>
    <xf numFmtId="0" fontId="16" fillId="0" borderId="70" xfId="0" applyNumberFormat="1" applyFont="1" applyFill="1" applyBorder="1" applyAlignment="1" applyProtection="1">
      <alignment horizontal="center" vertical="center"/>
      <protection hidden="1"/>
    </xf>
    <xf numFmtId="0" fontId="16" fillId="0" borderId="71" xfId="0" applyNumberFormat="1" applyFont="1" applyFill="1" applyBorder="1" applyAlignment="1" applyProtection="1">
      <alignment horizontal="center" vertical="center"/>
      <protection hidden="1"/>
    </xf>
    <xf numFmtId="170" fontId="16" fillId="0" borderId="54" xfId="0" applyNumberFormat="1" applyFont="1" applyBorder="1" applyAlignment="1" applyProtection="1">
      <alignment horizontal="center" vertical="center"/>
      <protection locked="0" hidden="1"/>
    </xf>
    <xf numFmtId="170" fontId="16" fillId="0" borderId="55" xfId="0" applyNumberFormat="1" applyFont="1" applyBorder="1" applyAlignment="1" applyProtection="1">
      <alignment horizontal="center" vertical="center"/>
      <protection locked="0" hidden="1"/>
    </xf>
    <xf numFmtId="170" fontId="16" fillId="0" borderId="47" xfId="0" applyNumberFormat="1" applyFont="1" applyBorder="1" applyAlignment="1" applyProtection="1">
      <alignment horizontal="center" vertical="center"/>
      <protection locked="0" hidden="1"/>
    </xf>
    <xf numFmtId="169" fontId="16" fillId="0" borderId="52" xfId="0" applyNumberFormat="1" applyFont="1" applyBorder="1" applyAlignment="1" applyProtection="1">
      <alignment horizontal="center" vertical="center"/>
      <protection hidden="1"/>
    </xf>
    <xf numFmtId="169" fontId="16" fillId="0" borderId="29" xfId="0" applyNumberFormat="1" applyFont="1" applyBorder="1" applyAlignment="1" applyProtection="1">
      <alignment horizontal="center" vertical="center"/>
      <protection hidden="1"/>
    </xf>
    <xf numFmtId="14" fontId="16" fillId="0" borderId="53" xfId="0" applyNumberFormat="1" applyFont="1" applyFill="1" applyBorder="1" applyAlignment="1" applyProtection="1">
      <alignment horizontal="center" vertical="center"/>
      <protection locked="0" hidden="1"/>
    </xf>
    <xf numFmtId="169" fontId="16" fillId="0" borderId="31" xfId="0" applyNumberFormat="1" applyFont="1" applyBorder="1" applyAlignment="1" applyProtection="1">
      <alignment horizontal="center" vertical="center"/>
      <protection hidden="1"/>
    </xf>
    <xf numFmtId="14" fontId="16" fillId="0" borderId="21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38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6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11" xfId="0" applyNumberFormat="1" applyFont="1" applyFill="1" applyBorder="1" applyAlignment="1" applyProtection="1">
      <alignment horizontal="center" vertical="center"/>
      <protection locked="0" hidden="1"/>
    </xf>
    <xf numFmtId="2" fontId="25" fillId="0" borderId="72" xfId="0" applyNumberFormat="1" applyFont="1" applyBorder="1" applyAlignment="1" applyProtection="1">
      <alignment horizontal="center" vertical="center"/>
      <protection hidden="1"/>
    </xf>
    <xf numFmtId="2" fontId="25" fillId="0" borderId="55" xfId="0" applyNumberFormat="1" applyFont="1" applyBorder="1" applyAlignment="1" applyProtection="1">
      <alignment horizontal="center" vertical="center"/>
      <protection hidden="1"/>
    </xf>
    <xf numFmtId="2" fontId="25" fillId="0" borderId="73" xfId="0" applyNumberFormat="1" applyFont="1" applyBorder="1" applyAlignment="1" applyProtection="1">
      <alignment horizontal="center" vertical="center"/>
      <protection hidden="1"/>
    </xf>
    <xf numFmtId="168" fontId="16" fillId="0" borderId="74" xfId="0" applyNumberFormat="1" applyFont="1" applyBorder="1" applyAlignment="1" applyProtection="1">
      <alignment horizontal="center" vertical="center"/>
      <protection hidden="1"/>
    </xf>
    <xf numFmtId="168" fontId="16" fillId="0" borderId="52" xfId="0" applyNumberFormat="1" applyFont="1" applyBorder="1" applyAlignment="1" applyProtection="1">
      <alignment horizontal="center" vertical="center"/>
      <protection hidden="1"/>
    </xf>
    <xf numFmtId="168" fontId="16" fillId="0" borderId="75" xfId="0" applyNumberFormat="1" applyFont="1" applyBorder="1" applyAlignment="1" applyProtection="1">
      <alignment horizontal="center" vertical="center"/>
      <protection hidden="1"/>
    </xf>
    <xf numFmtId="168" fontId="2" fillId="0" borderId="74" xfId="0" applyNumberFormat="1" applyFont="1" applyBorder="1" applyAlignment="1" applyProtection="1">
      <alignment horizontal="center" vertical="center"/>
      <protection hidden="1"/>
    </xf>
    <xf numFmtId="168" fontId="2" fillId="0" borderId="52" xfId="0" applyNumberFormat="1" applyFont="1" applyBorder="1" applyAlignment="1" applyProtection="1">
      <alignment horizontal="center" vertical="center"/>
      <protection hidden="1"/>
    </xf>
    <xf numFmtId="168" fontId="2" fillId="0" borderId="75" xfId="0" applyNumberFormat="1" applyFont="1" applyBorder="1" applyAlignment="1" applyProtection="1">
      <alignment horizontal="center" vertical="center"/>
      <protection hidden="1"/>
    </xf>
    <xf numFmtId="168" fontId="2" fillId="0" borderId="72" xfId="0" applyNumberFormat="1" applyFont="1" applyBorder="1" applyAlignment="1" applyProtection="1">
      <alignment horizontal="center" vertical="center"/>
      <protection hidden="1"/>
    </xf>
    <xf numFmtId="168" fontId="2" fillId="0" borderId="55" xfId="0" applyNumberFormat="1" applyFont="1" applyBorder="1" applyAlignment="1" applyProtection="1">
      <alignment horizontal="center" vertical="center"/>
      <protection hidden="1"/>
    </xf>
    <xf numFmtId="168" fontId="2" fillId="0" borderId="73" xfId="0" applyNumberFormat="1" applyFont="1" applyBorder="1" applyAlignment="1" applyProtection="1">
      <alignment horizontal="center" vertical="center"/>
      <protection hidden="1"/>
    </xf>
    <xf numFmtId="14" fontId="16" fillId="0" borderId="19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28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61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62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2" fontId="23" fillId="0" borderId="47" xfId="0" applyNumberFormat="1" applyFont="1" applyBorder="1" applyAlignment="1" applyProtection="1">
      <alignment horizontal="center" vertical="center"/>
      <protection hidden="1"/>
    </xf>
    <xf numFmtId="0" fontId="54" fillId="2" borderId="7" xfId="0" applyFont="1" applyFill="1" applyBorder="1" applyAlignment="1" applyProtection="1">
      <alignment horizontal="center" vertical="center"/>
      <protection hidden="1"/>
    </xf>
    <xf numFmtId="0" fontId="54" fillId="2" borderId="9" xfId="0" applyFont="1" applyFill="1" applyBorder="1" applyAlignment="1" applyProtection="1">
      <alignment horizontal="center" vertical="center"/>
      <protection hidden="1"/>
    </xf>
    <xf numFmtId="0" fontId="54" fillId="2" borderId="10" xfId="0" applyFont="1" applyFill="1" applyBorder="1" applyAlignment="1" applyProtection="1">
      <alignment horizontal="center" vertical="center"/>
      <protection hidden="1"/>
    </xf>
    <xf numFmtId="0" fontId="54" fillId="2" borderId="11" xfId="0" applyFont="1" applyFill="1" applyBorder="1" applyAlignment="1" applyProtection="1">
      <alignment horizontal="center" vertical="center"/>
      <protection hidden="1"/>
    </xf>
    <xf numFmtId="0" fontId="54" fillId="2" borderId="12" xfId="0" applyFont="1" applyFill="1" applyBorder="1" applyAlignment="1" applyProtection="1">
      <alignment horizontal="center" vertical="center"/>
      <protection hidden="1"/>
    </xf>
    <xf numFmtId="0" fontId="54" fillId="2" borderId="14" xfId="0" applyFont="1" applyFill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11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 applyProtection="1">
      <alignment horizontal="left" vertical="center" wrapText="1"/>
      <protection hidden="1"/>
    </xf>
    <xf numFmtId="0" fontId="16" fillId="0" borderId="14" xfId="0" applyFont="1" applyBorder="1" applyAlignment="1" applyProtection="1">
      <alignment horizontal="left" vertical="center" wrapText="1"/>
      <protection hidden="1"/>
    </xf>
    <xf numFmtId="0" fontId="19" fillId="0" borderId="56" xfId="0" applyFont="1" applyFill="1" applyBorder="1" applyAlignment="1" applyProtection="1">
      <alignment horizontal="center" vertical="center"/>
      <protection hidden="1"/>
    </xf>
    <xf numFmtId="0" fontId="19" fillId="0" borderId="57" xfId="0" applyFont="1" applyFill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9" fontId="19" fillId="0" borderId="58" xfId="0" applyNumberFormat="1" applyFont="1" applyBorder="1" applyAlignment="1" applyProtection="1">
      <alignment horizontal="center" vertical="center" wrapText="1"/>
      <protection hidden="1"/>
    </xf>
    <xf numFmtId="0" fontId="19" fillId="0" borderId="59" xfId="0" applyFont="1" applyBorder="1" applyAlignment="1" applyProtection="1">
      <alignment horizontal="center" vertical="center" wrapText="1"/>
      <protection hidden="1"/>
    </xf>
    <xf numFmtId="0" fontId="19" fillId="0" borderId="60" xfId="0" applyFont="1" applyBorder="1" applyAlignment="1" applyProtection="1">
      <alignment horizontal="center" vertical="center" wrapText="1"/>
      <protection hidden="1"/>
    </xf>
    <xf numFmtId="0" fontId="45" fillId="2" borderId="7" xfId="0" applyFont="1" applyFill="1" applyBorder="1" applyAlignment="1" applyProtection="1">
      <alignment horizontal="center" vertical="center"/>
      <protection hidden="1"/>
    </xf>
    <xf numFmtId="0" fontId="45" fillId="2" borderId="8" xfId="0" applyFont="1" applyFill="1" applyBorder="1" applyAlignment="1" applyProtection="1">
      <alignment horizontal="center" vertical="center"/>
      <protection hidden="1"/>
    </xf>
    <xf numFmtId="0" fontId="45" fillId="2" borderId="9" xfId="0" applyFont="1" applyFill="1" applyBorder="1" applyAlignment="1" applyProtection="1">
      <alignment horizontal="center" vertical="center"/>
      <protection hidden="1"/>
    </xf>
    <xf numFmtId="0" fontId="45" fillId="2" borderId="1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Border="1" applyAlignment="1" applyProtection="1">
      <alignment horizontal="center" vertical="center"/>
      <protection hidden="1"/>
    </xf>
    <xf numFmtId="0" fontId="45" fillId="2" borderId="11" xfId="0" applyFont="1" applyFill="1" applyBorder="1" applyAlignment="1" applyProtection="1">
      <alignment horizontal="center" vertical="center"/>
      <protection hidden="1"/>
    </xf>
    <xf numFmtId="0" fontId="45" fillId="2" borderId="12" xfId="0" applyFont="1" applyFill="1" applyBorder="1" applyAlignment="1" applyProtection="1">
      <alignment horizontal="center" vertical="center"/>
      <protection hidden="1"/>
    </xf>
    <xf numFmtId="0" fontId="45" fillId="2" borderId="13" xfId="0" applyFont="1" applyFill="1" applyBorder="1" applyAlignment="1" applyProtection="1">
      <alignment horizontal="center" vertical="center"/>
      <protection hidden="1"/>
    </xf>
    <xf numFmtId="0" fontId="45" fillId="2" borderId="14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171" fontId="2" fillId="0" borderId="17" xfId="0" applyNumberFormat="1" applyFont="1" applyBorder="1" applyAlignment="1" applyProtection="1">
      <alignment horizontal="center"/>
      <protection hidden="1"/>
    </xf>
    <xf numFmtId="171" fontId="2" fillId="0" borderId="15" xfId="0" applyNumberFormat="1" applyFont="1" applyBorder="1" applyAlignment="1" applyProtection="1">
      <alignment horizontal="center"/>
      <protection hidden="1"/>
    </xf>
    <xf numFmtId="171" fontId="2" fillId="0" borderId="16" xfId="0" applyNumberFormat="1" applyFont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20" fillId="0" borderId="8" xfId="0" applyFont="1" applyFill="1" applyBorder="1" applyAlignment="1" applyProtection="1">
      <alignment horizontal="left" vertical="center"/>
      <protection hidden="1"/>
    </xf>
    <xf numFmtId="0" fontId="45" fillId="2" borderId="17" xfId="0" applyFont="1" applyFill="1" applyBorder="1" applyAlignment="1" applyProtection="1">
      <alignment horizontal="center" vertical="center" wrapText="1" shrinkToFit="1"/>
    </xf>
    <xf numFmtId="0" fontId="45" fillId="2" borderId="15" xfId="0" applyFont="1" applyFill="1" applyBorder="1" applyAlignment="1" applyProtection="1">
      <alignment horizontal="center" vertical="center" wrapText="1" shrinkToFit="1"/>
    </xf>
    <xf numFmtId="0" fontId="45" fillId="2" borderId="16" xfId="0" applyFont="1" applyFill="1" applyBorder="1" applyAlignment="1" applyProtection="1">
      <alignment horizontal="center" vertical="center" wrapText="1" shrinkToFit="1"/>
    </xf>
    <xf numFmtId="0" fontId="45" fillId="2" borderId="24" xfId="0" applyFont="1" applyFill="1" applyBorder="1" applyAlignment="1" applyProtection="1">
      <alignment horizontal="center" vertical="center" wrapText="1" shrinkToFit="1"/>
    </xf>
    <xf numFmtId="0" fontId="45" fillId="2" borderId="26" xfId="0" applyFont="1" applyFill="1" applyBorder="1" applyAlignment="1" applyProtection="1">
      <alignment horizontal="center" vertical="center" wrapText="1" shrinkToFit="1"/>
    </xf>
    <xf numFmtId="0" fontId="45" fillId="2" borderId="24" xfId="0" applyFont="1" applyFill="1" applyBorder="1" applyAlignment="1" applyProtection="1">
      <alignment horizontal="center" vertical="center" shrinkToFit="1"/>
    </xf>
    <xf numFmtId="0" fontId="45" fillId="2" borderId="26" xfId="0" applyFont="1" applyFill="1" applyBorder="1" applyAlignment="1" applyProtection="1">
      <alignment horizontal="center" vertical="center" shrinkToFit="1"/>
    </xf>
    <xf numFmtId="0" fontId="45" fillId="2" borderId="9" xfId="0" applyFont="1" applyFill="1" applyBorder="1" applyAlignment="1" applyProtection="1">
      <alignment horizontal="center" vertical="center" wrapText="1" shrinkToFit="1"/>
    </xf>
    <xf numFmtId="0" fontId="45" fillId="2" borderId="14" xfId="0" applyFont="1" applyFill="1" applyBorder="1" applyAlignment="1" applyProtection="1">
      <alignment horizontal="center" vertical="center" wrapText="1" shrinkToFit="1"/>
    </xf>
    <xf numFmtId="0" fontId="20" fillId="0" borderId="12" xfId="0" applyFont="1" applyFill="1" applyBorder="1" applyAlignment="1" applyProtection="1">
      <alignment horizontal="left" vertical="center"/>
      <protection hidden="1"/>
    </xf>
    <xf numFmtId="0" fontId="20" fillId="0" borderId="13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right" vertical="top"/>
    </xf>
    <xf numFmtId="167" fontId="12" fillId="0" borderId="2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top" wrapText="1"/>
    </xf>
    <xf numFmtId="0" fontId="6" fillId="0" borderId="84" xfId="0" applyFont="1" applyBorder="1" applyAlignment="1" applyProtection="1">
      <alignment horizontal="left" vertical="top" wrapText="1"/>
    </xf>
    <xf numFmtId="0" fontId="7" fillId="0" borderId="85" xfId="0" applyFont="1" applyBorder="1" applyAlignment="1" applyProtection="1">
      <alignment horizontal="left" vertical="top" wrapText="1"/>
    </xf>
    <xf numFmtId="0" fontId="6" fillId="0" borderId="86" xfId="0" applyFont="1" applyBorder="1" applyAlignment="1" applyProtection="1">
      <alignment horizontal="left" vertical="top"/>
    </xf>
    <xf numFmtId="0" fontId="6" fillId="0" borderId="87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167" fontId="12" fillId="0" borderId="80" xfId="0" applyNumberFormat="1" applyFont="1" applyBorder="1" applyAlignment="1" applyProtection="1">
      <alignment horizontal="left" vertical="center"/>
    </xf>
    <xf numFmtId="0" fontId="12" fillId="0" borderId="80" xfId="0" applyFont="1" applyBorder="1" applyAlignment="1" applyProtection="1">
      <alignment horizontal="left" vertical="center"/>
    </xf>
    <xf numFmtId="167" fontId="12" fillId="0" borderId="81" xfId="0" applyNumberFormat="1" applyFont="1" applyBorder="1" applyAlignment="1" applyProtection="1">
      <alignment horizontal="left" vertical="center"/>
    </xf>
    <xf numFmtId="167" fontId="12" fillId="0" borderId="82" xfId="0" applyNumberFormat="1" applyFont="1" applyBorder="1" applyAlignment="1" applyProtection="1">
      <alignment horizontal="left" vertical="center"/>
    </xf>
    <xf numFmtId="167" fontId="12" fillId="0" borderId="83" xfId="0" applyNumberFormat="1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top"/>
    </xf>
    <xf numFmtId="2" fontId="12" fillId="0" borderId="76" xfId="0" applyNumberFormat="1" applyFont="1" applyBorder="1" applyAlignment="1" applyProtection="1">
      <alignment horizontal="right" vertical="center"/>
    </xf>
    <xf numFmtId="2" fontId="12" fillId="0" borderId="77" xfId="0" applyNumberFormat="1" applyFont="1" applyBorder="1" applyAlignment="1" applyProtection="1">
      <alignment horizontal="right" vertical="center"/>
    </xf>
    <xf numFmtId="2" fontId="12" fillId="0" borderId="78" xfId="0" applyNumberFormat="1" applyFont="1" applyBorder="1" applyAlignment="1" applyProtection="1">
      <alignment horizontal="right" vertical="center"/>
    </xf>
    <xf numFmtId="2" fontId="12" fillId="0" borderId="79" xfId="0" applyNumberFormat="1" applyFont="1" applyBorder="1" applyAlignment="1" applyProtection="1">
      <alignment horizontal="right" vertical="center"/>
    </xf>
    <xf numFmtId="0" fontId="55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/>
    </xf>
    <xf numFmtId="2" fontId="12" fillId="0" borderId="80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14" fontId="16" fillId="0" borderId="41" xfId="0" applyNumberFormat="1" applyFont="1" applyFill="1" applyBorder="1" applyAlignment="1" applyProtection="1">
      <alignment horizontal="center" vertical="center"/>
      <protection locked="0"/>
    </xf>
    <xf numFmtId="169" fontId="16" fillId="0" borderId="54" xfId="0" quotePrefix="1" applyNumberFormat="1" applyFont="1" applyBorder="1" applyAlignment="1" applyProtection="1">
      <alignment horizontal="center" vertical="center"/>
      <protection hidden="1"/>
    </xf>
    <xf numFmtId="169" fontId="16" fillId="0" borderId="55" xfId="0" quotePrefix="1" applyNumberFormat="1" applyFont="1" applyBorder="1" applyAlignment="1" applyProtection="1">
      <alignment horizontal="center" vertical="center"/>
      <protection hidden="1"/>
    </xf>
    <xf numFmtId="169" fontId="16" fillId="0" borderId="47" xfId="0" quotePrefix="1" applyNumberFormat="1" applyFont="1" applyBorder="1" applyAlignment="1" applyProtection="1">
      <alignment horizontal="center" vertical="center"/>
      <protection hidden="1"/>
    </xf>
    <xf numFmtId="177" fontId="16" fillId="0" borderId="97" xfId="0" quotePrefix="1" applyNumberFormat="1" applyFont="1" applyBorder="1" applyAlignment="1" applyProtection="1">
      <alignment horizontal="center"/>
      <protection hidden="1"/>
    </xf>
    <xf numFmtId="177" fontId="16" fillId="0" borderId="38" xfId="0" quotePrefix="1" applyNumberFormat="1" applyFont="1" applyBorder="1" applyAlignment="1" applyProtection="1">
      <alignment horizontal="center"/>
      <protection hidden="1"/>
    </xf>
    <xf numFmtId="177" fontId="16" fillId="0" borderId="10" xfId="0" quotePrefix="1" applyNumberFormat="1" applyFont="1" applyBorder="1" applyAlignment="1" applyProtection="1">
      <alignment horizontal="center"/>
      <protection hidden="1"/>
    </xf>
    <xf numFmtId="177" fontId="16" fillId="0" borderId="11" xfId="0" quotePrefix="1" applyNumberFormat="1" applyFont="1" applyBorder="1" applyAlignment="1" applyProtection="1">
      <alignment horizontal="center"/>
      <protection hidden="1"/>
    </xf>
    <xf numFmtId="177" fontId="16" fillId="0" borderId="96" xfId="0" quotePrefix="1" applyNumberFormat="1" applyFont="1" applyBorder="1" applyAlignment="1" applyProtection="1">
      <alignment horizontal="center"/>
      <protection hidden="1"/>
    </xf>
    <xf numFmtId="177" fontId="16" fillId="0" borderId="28" xfId="0" quotePrefix="1" applyNumberFormat="1" applyFont="1" applyBorder="1" applyAlignment="1" applyProtection="1">
      <alignment horizontal="center"/>
      <protection hidden="1"/>
    </xf>
    <xf numFmtId="169" fontId="2" fillId="0" borderId="31" xfId="0" applyNumberFormat="1" applyFont="1" applyBorder="1" applyAlignment="1" applyProtection="1">
      <alignment horizontal="center" vertical="center"/>
      <protection hidden="1"/>
    </xf>
    <xf numFmtId="169" fontId="2" fillId="0" borderId="52" xfId="0" applyNumberFormat="1" applyFont="1" applyBorder="1" applyAlignment="1" applyProtection="1">
      <alignment horizontal="center" vertical="center"/>
      <protection hidden="1"/>
    </xf>
    <xf numFmtId="169" fontId="2" fillId="0" borderId="29" xfId="0" applyNumberFormat="1" applyFont="1" applyBorder="1" applyAlignment="1" applyProtection="1">
      <alignment horizontal="center" vertical="center"/>
      <protection hidden="1"/>
    </xf>
    <xf numFmtId="14" fontId="16" fillId="0" borderId="53" xfId="0" applyNumberFormat="1" applyFont="1" applyFill="1" applyBorder="1" applyAlignment="1" applyProtection="1">
      <alignment horizontal="center" vertical="center"/>
      <protection locked="0"/>
    </xf>
    <xf numFmtId="14" fontId="16" fillId="0" borderId="61" xfId="0" applyNumberFormat="1" applyFont="1" applyFill="1" applyBorder="1" applyAlignment="1" applyProtection="1">
      <alignment horizontal="center" vertical="center"/>
      <protection locked="0"/>
    </xf>
    <xf numFmtId="169" fontId="2" fillId="0" borderId="98" xfId="0" applyNumberFormat="1" applyFont="1" applyBorder="1" applyAlignment="1" applyProtection="1">
      <alignment horizontal="center" vertical="center"/>
      <protection hidden="1"/>
    </xf>
    <xf numFmtId="169" fontId="2" fillId="0" borderId="59" xfId="0" applyNumberFormat="1" applyFont="1" applyBorder="1" applyAlignment="1" applyProtection="1">
      <alignment horizontal="center" vertical="center"/>
      <protection hidden="1"/>
    </xf>
    <xf numFmtId="169" fontId="2" fillId="0" borderId="60" xfId="0" applyNumberFormat="1" applyFont="1" applyBorder="1" applyAlignment="1" applyProtection="1">
      <alignment horizontal="center" vertical="center"/>
      <protection hidden="1"/>
    </xf>
    <xf numFmtId="0" fontId="16" fillId="5" borderId="99" xfId="0" applyNumberFormat="1" applyFont="1" applyFill="1" applyBorder="1" applyAlignment="1" applyProtection="1">
      <alignment horizontal="center" vertical="center"/>
      <protection hidden="1"/>
    </xf>
    <xf numFmtId="0" fontId="16" fillId="5" borderId="100" xfId="0" applyNumberFormat="1" applyFont="1" applyFill="1" applyBorder="1" applyAlignment="1" applyProtection="1">
      <alignment horizontal="center" vertical="center"/>
      <protection hidden="1"/>
    </xf>
    <xf numFmtId="0" fontId="16" fillId="5" borderId="101" xfId="0" applyNumberFormat="1" applyFont="1" applyFill="1" applyBorder="1" applyAlignment="1" applyProtection="1">
      <alignment horizontal="center" vertical="center"/>
      <protection hidden="1"/>
    </xf>
    <xf numFmtId="14" fontId="16" fillId="0" borderId="21" xfId="0" applyNumberFormat="1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hidden="1"/>
    </xf>
    <xf numFmtId="177" fontId="2" fillId="0" borderId="9" xfId="0" applyNumberFormat="1" applyFont="1" applyBorder="1" applyAlignment="1" applyProtection="1">
      <alignment horizontal="center" vertical="center"/>
      <protection hidden="1"/>
    </xf>
    <xf numFmtId="177" fontId="2" fillId="0" borderId="10" xfId="0" applyNumberFormat="1" applyFont="1" applyBorder="1" applyAlignment="1" applyProtection="1">
      <alignment horizontal="center" vertical="center"/>
      <protection hidden="1"/>
    </xf>
    <xf numFmtId="177" fontId="2" fillId="0" borderId="11" xfId="0" applyNumberFormat="1" applyFont="1" applyBorder="1" applyAlignment="1" applyProtection="1">
      <alignment horizontal="center" vertical="center"/>
      <protection hidden="1"/>
    </xf>
    <xf numFmtId="177" fontId="2" fillId="0" borderId="12" xfId="0" applyNumberFormat="1" applyFont="1" applyBorder="1" applyAlignment="1" applyProtection="1">
      <alignment horizontal="center" vertical="center"/>
      <protection hidden="1"/>
    </xf>
    <xf numFmtId="177" fontId="2" fillId="0" borderId="14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11" xfId="0" applyFont="1" applyFill="1" applyBorder="1" applyAlignment="1" applyProtection="1">
      <alignment horizontal="left"/>
      <protection hidden="1"/>
    </xf>
    <xf numFmtId="0" fontId="24" fillId="0" borderId="8" xfId="0" applyFont="1" applyFill="1" applyBorder="1" applyAlignment="1" applyProtection="1">
      <alignment horizontal="left"/>
      <protection hidden="1"/>
    </xf>
    <xf numFmtId="0" fontId="24" fillId="0" borderId="9" xfId="0" applyFont="1" applyFill="1" applyBorder="1" applyAlignment="1" applyProtection="1">
      <alignment horizontal="left"/>
      <protection hidden="1"/>
    </xf>
    <xf numFmtId="176" fontId="25" fillId="0" borderId="8" xfId="0" applyNumberFormat="1" applyFont="1" applyFill="1" applyBorder="1" applyAlignment="1" applyProtection="1">
      <alignment horizontal="center" vertical="center"/>
      <protection locked="0"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176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52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173" fontId="24" fillId="0" borderId="13" xfId="0" applyNumberFormat="1" applyFont="1" applyFill="1" applyBorder="1" applyAlignment="1" applyProtection="1">
      <alignment horizontal="left"/>
      <protection hidden="1"/>
    </xf>
    <xf numFmtId="173" fontId="24" fillId="0" borderId="14" xfId="0" applyNumberFormat="1" applyFont="1" applyFill="1" applyBorder="1" applyAlignment="1" applyProtection="1">
      <alignment horizontal="left"/>
      <protection hidden="1"/>
    </xf>
    <xf numFmtId="0" fontId="54" fillId="2" borderId="8" xfId="0" applyFont="1" applyFill="1" applyBorder="1" applyAlignment="1" applyProtection="1">
      <alignment horizontal="center" vertical="center"/>
      <protection hidden="1"/>
    </xf>
    <xf numFmtId="0" fontId="54" fillId="2" borderId="0" xfId="0" applyFont="1" applyFill="1" applyBorder="1" applyAlignment="1" applyProtection="1">
      <alignment horizontal="center" vertical="center"/>
      <protection hidden="1"/>
    </xf>
    <xf numFmtId="0" fontId="54" fillId="2" borderId="13" xfId="0" applyFont="1" applyFill="1" applyBorder="1" applyAlignment="1" applyProtection="1">
      <alignment horizontal="center" vertical="center"/>
      <protection hidden="1"/>
    </xf>
    <xf numFmtId="0" fontId="19" fillId="0" borderId="88" xfId="0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2" fontId="52" fillId="2" borderId="54" xfId="0" applyNumberFormat="1" applyFont="1" applyFill="1" applyBorder="1" applyAlignment="1" applyProtection="1">
      <alignment horizontal="center" vertical="center"/>
      <protection hidden="1"/>
    </xf>
    <xf numFmtId="2" fontId="52" fillId="2" borderId="55" xfId="0" applyNumberFormat="1" applyFont="1" applyFill="1" applyBorder="1" applyAlignment="1" applyProtection="1">
      <alignment horizontal="center" vertical="center"/>
      <protection hidden="1"/>
    </xf>
    <xf numFmtId="2" fontId="52" fillId="2" borderId="47" xfId="0" applyNumberFormat="1" applyFont="1" applyFill="1" applyBorder="1" applyAlignment="1" applyProtection="1">
      <alignment horizontal="center" vertical="center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166" fontId="46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46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6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46" fillId="2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7" xfId="0" applyNumberFormat="1" applyFont="1" applyBorder="1" applyAlignment="1" applyProtection="1">
      <alignment horizontal="center" vertical="center"/>
      <protection hidden="1"/>
    </xf>
    <xf numFmtId="2" fontId="14" fillId="0" borderId="10" xfId="0" applyNumberFormat="1" applyFont="1" applyBorder="1" applyAlignment="1" applyProtection="1">
      <alignment horizontal="center" vertical="center"/>
      <protection hidden="1"/>
    </xf>
    <xf numFmtId="2" fontId="14" fillId="0" borderId="12" xfId="0" applyNumberFormat="1" applyFont="1" applyBorder="1" applyAlignment="1" applyProtection="1">
      <alignment horizontal="center" vertical="center"/>
      <protection hidden="1"/>
    </xf>
    <xf numFmtId="169" fontId="2" fillId="0" borderId="24" xfId="0" applyNumberFormat="1" applyFont="1" applyBorder="1" applyAlignment="1" applyProtection="1">
      <alignment horizontal="center" vertical="center"/>
      <protection hidden="1"/>
    </xf>
    <xf numFmtId="169" fontId="2" fillId="0" borderId="25" xfId="0" applyNumberFormat="1" applyFont="1" applyBorder="1" applyAlignment="1" applyProtection="1">
      <alignment horizontal="center" vertical="center"/>
      <protection hidden="1"/>
    </xf>
    <xf numFmtId="169" fontId="2" fillId="0" borderId="26" xfId="0" applyNumberFormat="1" applyFont="1" applyBorder="1" applyAlignment="1" applyProtection="1">
      <alignment horizontal="center" vertical="center"/>
      <protection hidden="1"/>
    </xf>
    <xf numFmtId="177" fontId="18" fillId="3" borderId="7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8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9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2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3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4" xfId="0" applyNumberFormat="1" applyFont="1" applyFill="1" applyBorder="1" applyAlignment="1" applyProtection="1">
      <alignment horizontal="center" vertical="center" wrapText="1"/>
      <protection hidden="1"/>
    </xf>
    <xf numFmtId="177" fontId="16" fillId="0" borderId="7" xfId="0" quotePrefix="1" applyNumberFormat="1" applyFont="1" applyBorder="1" applyAlignment="1" applyProtection="1">
      <alignment horizontal="center"/>
      <protection hidden="1"/>
    </xf>
    <xf numFmtId="177" fontId="16" fillId="0" borderId="9" xfId="0" quotePrefix="1" applyNumberFormat="1" applyFont="1" applyBorder="1" applyAlignment="1" applyProtection="1">
      <alignment horizont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9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1" xfId="0" applyNumberFormat="1" applyFont="1" applyBorder="1" applyAlignment="1" applyProtection="1">
      <alignment horizontal="center" vertical="center"/>
      <protection hidden="1"/>
    </xf>
    <xf numFmtId="169" fontId="18" fillId="0" borderId="12" xfId="0" applyNumberFormat="1" applyFont="1" applyBorder="1" applyAlignment="1" applyProtection="1">
      <alignment horizontal="center" vertical="center"/>
      <protection hidden="1"/>
    </xf>
    <xf numFmtId="169" fontId="18" fillId="0" borderId="14" xfId="0" applyNumberFormat="1" applyFont="1" applyBorder="1" applyAlignment="1" applyProtection="1">
      <alignment horizontal="center" vertical="center"/>
      <protection hidden="1"/>
    </xf>
    <xf numFmtId="0" fontId="56" fillId="2" borderId="24" xfId="0" applyFont="1" applyFill="1" applyBorder="1" applyAlignment="1" applyProtection="1">
      <alignment horizontal="center" vertical="center" wrapText="1"/>
      <protection hidden="1"/>
    </xf>
    <xf numFmtId="0" fontId="56" fillId="2" borderId="25" xfId="0" applyFont="1" applyFill="1" applyBorder="1" applyAlignment="1" applyProtection="1">
      <alignment horizontal="center" vertical="center" wrapText="1"/>
      <protection hidden="1"/>
    </xf>
    <xf numFmtId="0" fontId="56" fillId="2" borderId="26" xfId="0" applyFont="1" applyFill="1" applyBorder="1" applyAlignment="1" applyProtection="1">
      <alignment horizontal="center" vertical="center" wrapText="1"/>
      <protection hidden="1"/>
    </xf>
    <xf numFmtId="2" fontId="45" fillId="2" borderId="72" xfId="0" applyNumberFormat="1" applyFont="1" applyFill="1" applyBorder="1" applyAlignment="1" applyProtection="1">
      <alignment horizontal="left" vertical="center" wrapText="1" indent="1"/>
      <protection hidden="1"/>
    </xf>
    <xf numFmtId="2" fontId="45" fillId="2" borderId="88" xfId="0" applyNumberFormat="1" applyFont="1" applyFill="1" applyBorder="1" applyAlignment="1" applyProtection="1">
      <alignment horizontal="left" vertical="center" wrapText="1" indent="1"/>
      <protection hidden="1"/>
    </xf>
    <xf numFmtId="2" fontId="45" fillId="2" borderId="55" xfId="0" applyNumberFormat="1" applyFont="1" applyFill="1" applyBorder="1" applyAlignment="1" applyProtection="1">
      <alignment horizontal="left" vertical="center" wrapText="1" indent="1"/>
      <protection hidden="1"/>
    </xf>
    <xf numFmtId="2" fontId="45" fillId="2" borderId="89" xfId="0" applyNumberFormat="1" applyFont="1" applyFill="1" applyBorder="1" applyAlignment="1" applyProtection="1">
      <alignment horizontal="left" vertical="center" wrapText="1" indent="1"/>
      <protection hidden="1"/>
    </xf>
    <xf numFmtId="2" fontId="45" fillId="2" borderId="73" xfId="0" applyNumberFormat="1" applyFont="1" applyFill="1" applyBorder="1" applyAlignment="1" applyProtection="1">
      <alignment horizontal="left" vertical="center" wrapText="1" indent="1"/>
      <protection hidden="1"/>
    </xf>
    <xf numFmtId="2" fontId="45" fillId="2" borderId="90" xfId="0" applyNumberFormat="1" applyFont="1" applyFill="1" applyBorder="1" applyAlignment="1" applyProtection="1">
      <alignment horizontal="left" vertical="center" wrapText="1" inden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54" fillId="2" borderId="48" xfId="0" applyFont="1" applyFill="1" applyBorder="1" applyAlignment="1" applyProtection="1">
      <alignment horizontal="center" vertical="center"/>
      <protection hidden="1"/>
    </xf>
    <xf numFmtId="0" fontId="54" fillId="2" borderId="91" xfId="0" applyFont="1" applyFill="1" applyBorder="1" applyAlignment="1" applyProtection="1">
      <alignment horizontal="center" vertical="center"/>
      <protection hidden="1"/>
    </xf>
    <xf numFmtId="0" fontId="54" fillId="2" borderId="92" xfId="0" applyFont="1" applyFill="1" applyBorder="1" applyAlignment="1" applyProtection="1">
      <alignment horizontal="center" vertical="center"/>
      <protection hidden="1"/>
    </xf>
    <xf numFmtId="0" fontId="54" fillId="2" borderId="53" xfId="0" applyFont="1" applyFill="1" applyBorder="1" applyAlignment="1" applyProtection="1">
      <alignment horizontal="center" vertical="center"/>
      <protection hidden="1"/>
    </xf>
    <xf numFmtId="0" fontId="54" fillId="2" borderId="93" xfId="0" applyFont="1" applyFill="1" applyBorder="1" applyAlignment="1" applyProtection="1">
      <alignment horizontal="center" vertical="center"/>
      <protection hidden="1"/>
    </xf>
    <xf numFmtId="0" fontId="54" fillId="2" borderId="94" xfId="0" applyFont="1" applyFill="1" applyBorder="1" applyAlignment="1" applyProtection="1">
      <alignment horizontal="center" vertic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19" fillId="0" borderId="89" xfId="0" applyFont="1" applyFill="1" applyBorder="1" applyAlignment="1" applyProtection="1">
      <alignment horizontal="center" vertical="center" wrapText="1"/>
      <protection hidden="1"/>
    </xf>
    <xf numFmtId="0" fontId="19" fillId="0" borderId="62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92" xfId="0" applyFont="1" applyBorder="1" applyAlignment="1" applyProtection="1">
      <alignment horizontal="center" vertical="center"/>
      <protection hidden="1"/>
    </xf>
    <xf numFmtId="0" fontId="19" fillId="4" borderId="95" xfId="0" applyFont="1" applyFill="1" applyBorder="1" applyAlignment="1" applyProtection="1">
      <alignment horizontal="center" vertical="center"/>
      <protection hidden="1"/>
    </xf>
    <xf numFmtId="0" fontId="19" fillId="4" borderId="56" xfId="0" applyFont="1" applyFill="1" applyBorder="1" applyAlignment="1" applyProtection="1">
      <alignment horizontal="center" vertical="center"/>
      <protection hidden="1"/>
    </xf>
    <xf numFmtId="0" fontId="19" fillId="4" borderId="57" xfId="0" applyFont="1" applyFill="1" applyBorder="1" applyAlignment="1" applyProtection="1">
      <alignment horizontal="center" vertical="center"/>
      <protection hidden="1"/>
    </xf>
    <xf numFmtId="0" fontId="45" fillId="2" borderId="7" xfId="0" applyFont="1" applyFill="1" applyBorder="1" applyAlignment="1" applyProtection="1">
      <alignment horizontal="left" vertical="center" indent="1"/>
      <protection hidden="1"/>
    </xf>
    <xf numFmtId="0" fontId="45" fillId="2" borderId="9" xfId="0" applyFont="1" applyFill="1" applyBorder="1" applyAlignment="1" applyProtection="1">
      <alignment horizontal="left" vertical="center" indent="1"/>
      <protection hidden="1"/>
    </xf>
    <xf numFmtId="0" fontId="45" fillId="2" borderId="10" xfId="0" applyFont="1" applyFill="1" applyBorder="1" applyAlignment="1" applyProtection="1">
      <alignment horizontal="left" vertical="center" indent="1"/>
      <protection hidden="1"/>
    </xf>
    <xf numFmtId="0" fontId="45" fillId="2" borderId="11" xfId="0" applyFont="1" applyFill="1" applyBorder="1" applyAlignment="1" applyProtection="1">
      <alignment horizontal="left" vertical="center" indent="1"/>
      <protection hidden="1"/>
    </xf>
    <xf numFmtId="0" fontId="45" fillId="2" borderId="12" xfId="0" applyFont="1" applyFill="1" applyBorder="1" applyAlignment="1" applyProtection="1">
      <alignment horizontal="left" vertical="center" indent="1"/>
      <protection hidden="1"/>
    </xf>
    <xf numFmtId="0" fontId="45" fillId="2" borderId="14" xfId="0" applyFont="1" applyFill="1" applyBorder="1" applyAlignment="1" applyProtection="1">
      <alignment horizontal="left" vertical="center" indent="1"/>
      <protection hidden="1"/>
    </xf>
  </cellXfs>
  <cellStyles count="2">
    <cellStyle name="Hyperlink" xfId="1" builtinId="8"/>
    <cellStyle name="Normal" xfId="0" builtinId="0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border>
        <left/>
        <right/>
        <top/>
        <bottom/>
      </border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</xdr:row>
      <xdr:rowOff>171450</xdr:rowOff>
    </xdr:from>
    <xdr:to>
      <xdr:col>12</xdr:col>
      <xdr:colOff>847725</xdr:colOff>
      <xdr:row>5</xdr:row>
      <xdr:rowOff>66675</xdr:rowOff>
    </xdr:to>
    <xdr:pic>
      <xdr:nvPicPr>
        <xdr:cNvPr id="185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333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314325</xdr:rowOff>
    </xdr:from>
    <xdr:to>
      <xdr:col>8</xdr:col>
      <xdr:colOff>619125</xdr:colOff>
      <xdr:row>4</xdr:row>
      <xdr:rowOff>133350</xdr:rowOff>
    </xdr:to>
    <xdr:pic>
      <xdr:nvPicPr>
        <xdr:cNvPr id="123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4325"/>
          <a:ext cx="2762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2541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333375</xdr:colOff>
      <xdr:row>0</xdr:row>
      <xdr:rowOff>1000125</xdr:rowOff>
    </xdr:to>
    <xdr:pic>
      <xdr:nvPicPr>
        <xdr:cNvPr id="22542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314325</xdr:rowOff>
    </xdr:from>
    <xdr:to>
      <xdr:col>8</xdr:col>
      <xdr:colOff>762000</xdr:colOff>
      <xdr:row>4</xdr:row>
      <xdr:rowOff>180975</xdr:rowOff>
    </xdr:to>
    <xdr:pic>
      <xdr:nvPicPr>
        <xdr:cNvPr id="134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14325"/>
          <a:ext cx="2895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3565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352425</xdr:colOff>
      <xdr:row>0</xdr:row>
      <xdr:rowOff>1000125</xdr:rowOff>
    </xdr:to>
    <xdr:pic>
      <xdr:nvPicPr>
        <xdr:cNvPr id="23566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314325</xdr:rowOff>
    </xdr:from>
    <xdr:to>
      <xdr:col>8</xdr:col>
      <xdr:colOff>762000</xdr:colOff>
      <xdr:row>4</xdr:row>
      <xdr:rowOff>180975</xdr:rowOff>
    </xdr:to>
    <xdr:pic>
      <xdr:nvPicPr>
        <xdr:cNvPr id="2048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14325"/>
          <a:ext cx="2895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257175</xdr:rowOff>
    </xdr:from>
    <xdr:to>
      <xdr:col>3</xdr:col>
      <xdr:colOff>342900</xdr:colOff>
      <xdr:row>0</xdr:row>
      <xdr:rowOff>876300</xdr:rowOff>
    </xdr:to>
    <xdr:pic>
      <xdr:nvPicPr>
        <xdr:cNvPr id="24589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0</xdr:row>
      <xdr:rowOff>247650</xdr:rowOff>
    </xdr:from>
    <xdr:to>
      <xdr:col>11</xdr:col>
      <xdr:colOff>352425</xdr:colOff>
      <xdr:row>0</xdr:row>
      <xdr:rowOff>942975</xdr:rowOff>
    </xdr:to>
    <xdr:pic>
      <xdr:nvPicPr>
        <xdr:cNvPr id="2459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4765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104775</xdr:rowOff>
    </xdr:from>
    <xdr:to>
      <xdr:col>8</xdr:col>
      <xdr:colOff>800100</xdr:colOff>
      <xdr:row>5</xdr:row>
      <xdr:rowOff>57150</xdr:rowOff>
    </xdr:to>
    <xdr:pic>
      <xdr:nvPicPr>
        <xdr:cNvPr id="111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66700"/>
          <a:ext cx="3943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1</xdr:row>
      <xdr:rowOff>9525</xdr:rowOff>
    </xdr:from>
    <xdr:to>
      <xdr:col>10</xdr:col>
      <xdr:colOff>495300</xdr:colOff>
      <xdr:row>3</xdr:row>
      <xdr:rowOff>95250</xdr:rowOff>
    </xdr:to>
    <xdr:pic>
      <xdr:nvPicPr>
        <xdr:cNvPr id="10371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42900"/>
          <a:ext cx="1952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1</xdr:row>
      <xdr:rowOff>85725</xdr:rowOff>
    </xdr:from>
    <xdr:to>
      <xdr:col>6</xdr:col>
      <xdr:colOff>1457325</xdr:colOff>
      <xdr:row>4</xdr:row>
      <xdr:rowOff>28575</xdr:rowOff>
    </xdr:to>
    <xdr:pic>
      <xdr:nvPicPr>
        <xdr:cNvPr id="175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4191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828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257175</xdr:rowOff>
    </xdr:from>
    <xdr:to>
      <xdr:col>3</xdr:col>
      <xdr:colOff>342900</xdr:colOff>
      <xdr:row>0</xdr:row>
      <xdr:rowOff>876300</xdr:rowOff>
    </xdr:to>
    <xdr:pic>
      <xdr:nvPicPr>
        <xdr:cNvPr id="3626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0</xdr:row>
      <xdr:rowOff>247650</xdr:rowOff>
    </xdr:from>
    <xdr:to>
      <xdr:col>11</xdr:col>
      <xdr:colOff>371475</xdr:colOff>
      <xdr:row>0</xdr:row>
      <xdr:rowOff>942975</xdr:rowOff>
    </xdr:to>
    <xdr:pic>
      <xdr:nvPicPr>
        <xdr:cNvPr id="3627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4765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1136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4650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238125</xdr:colOff>
      <xdr:row>0</xdr:row>
      <xdr:rowOff>1000125</xdr:rowOff>
    </xdr:to>
    <xdr:pic>
      <xdr:nvPicPr>
        <xdr:cNvPr id="4651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1946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1517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333375</xdr:colOff>
      <xdr:row>0</xdr:row>
      <xdr:rowOff>1000125</xdr:rowOff>
    </xdr:to>
    <xdr:pic>
      <xdr:nvPicPr>
        <xdr:cNvPr id="215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topLeftCell="A16" zoomScaleNormal="100" workbookViewId="0">
      <selection activeCell="H44" sqref="H44:M46"/>
    </sheetView>
  </sheetViews>
  <sheetFormatPr defaultRowHeight="12.75" x14ac:dyDescent="0.2"/>
  <cols>
    <col min="9" max="9" width="4.140625" customWidth="1"/>
    <col min="10" max="10" width="9.140625" customWidth="1"/>
    <col min="11" max="12" width="4.140625" customWidth="1"/>
    <col min="13" max="13" width="22.5703125" customWidth="1"/>
  </cols>
  <sheetData>
    <row r="1" spans="1:13" ht="12.75" customHeight="1" x14ac:dyDescent="0.2">
      <c r="A1" s="322" t="s">
        <v>42</v>
      </c>
      <c r="B1" s="323"/>
      <c r="C1" s="323"/>
      <c r="D1" s="324"/>
      <c r="E1" s="331" t="s">
        <v>41</v>
      </c>
      <c r="F1" s="332"/>
      <c r="G1" s="333"/>
      <c r="H1" s="171"/>
      <c r="I1" s="172"/>
      <c r="J1" s="172"/>
      <c r="K1" s="172"/>
      <c r="L1" s="172"/>
      <c r="M1" s="173"/>
    </row>
    <row r="2" spans="1:13" ht="15.75" customHeight="1" x14ac:dyDescent="0.2">
      <c r="A2" s="325"/>
      <c r="B2" s="326"/>
      <c r="C2" s="326"/>
      <c r="D2" s="327"/>
      <c r="E2" s="334"/>
      <c r="F2" s="335"/>
      <c r="G2" s="336"/>
      <c r="H2" s="174"/>
      <c r="I2" s="175"/>
      <c r="J2" s="175"/>
      <c r="K2" s="175"/>
      <c r="L2" s="175"/>
      <c r="M2" s="176"/>
    </row>
    <row r="3" spans="1:13" ht="15.75" customHeight="1" x14ac:dyDescent="0.2">
      <c r="A3" s="325"/>
      <c r="B3" s="326"/>
      <c r="C3" s="326"/>
      <c r="D3" s="327"/>
      <c r="E3" s="337">
        <v>2019</v>
      </c>
      <c r="F3" s="338"/>
      <c r="G3" s="339"/>
      <c r="H3" s="174"/>
      <c r="I3" s="175"/>
      <c r="J3" s="175"/>
      <c r="K3" s="175"/>
      <c r="L3" s="175"/>
      <c r="M3" s="176"/>
    </row>
    <row r="4" spans="1:13" ht="15.75" customHeight="1" thickBot="1" x14ac:dyDescent="0.25">
      <c r="A4" s="328"/>
      <c r="B4" s="329"/>
      <c r="C4" s="329"/>
      <c r="D4" s="330"/>
      <c r="E4" s="340"/>
      <c r="F4" s="341"/>
      <c r="G4" s="342"/>
      <c r="H4" s="174"/>
      <c r="I4" s="175"/>
      <c r="J4" s="175"/>
      <c r="K4" s="175"/>
      <c r="L4" s="175"/>
      <c r="M4" s="176"/>
    </row>
    <row r="5" spans="1:13" ht="15.75" customHeight="1" x14ac:dyDescent="0.2">
      <c r="A5" s="146"/>
      <c r="B5" s="147"/>
      <c r="C5" s="147"/>
      <c r="D5" s="147"/>
      <c r="E5" s="147"/>
      <c r="F5" s="147"/>
      <c r="G5" s="147"/>
      <c r="H5" s="174"/>
      <c r="I5" s="175"/>
      <c r="J5" s="175"/>
      <c r="K5" s="175"/>
      <c r="L5" s="175"/>
      <c r="M5" s="176"/>
    </row>
    <row r="6" spans="1:13" ht="15.75" customHeight="1" x14ac:dyDescent="0.2">
      <c r="A6" s="277" t="s">
        <v>40</v>
      </c>
      <c r="B6" s="147"/>
      <c r="C6" s="147"/>
      <c r="D6" s="147"/>
      <c r="E6" s="147"/>
      <c r="F6" s="147"/>
      <c r="G6" s="147"/>
      <c r="H6" s="174"/>
      <c r="I6" s="175"/>
      <c r="J6" s="175"/>
      <c r="K6" s="175"/>
      <c r="L6" s="175"/>
      <c r="M6" s="176"/>
    </row>
    <row r="7" spans="1:13" ht="15.75" customHeight="1" x14ac:dyDescent="0.2">
      <c r="A7" s="148" t="s">
        <v>39</v>
      </c>
      <c r="B7" s="147"/>
      <c r="C7" s="147"/>
      <c r="D7" s="147"/>
      <c r="E7" s="147"/>
      <c r="F7" s="147"/>
      <c r="G7" s="147"/>
      <c r="H7" s="174"/>
      <c r="I7" s="175"/>
      <c r="J7" s="175"/>
      <c r="K7" s="175"/>
      <c r="L7" s="175"/>
      <c r="M7" s="176"/>
    </row>
    <row r="8" spans="1:13" ht="15.75" customHeight="1" thickBot="1" x14ac:dyDescent="0.25">
      <c r="A8" s="149"/>
      <c r="B8" s="147"/>
      <c r="C8" s="147"/>
      <c r="D8" s="147"/>
      <c r="E8" s="147"/>
      <c r="F8" s="147"/>
      <c r="G8" s="147"/>
      <c r="H8" s="174"/>
      <c r="I8" s="175"/>
      <c r="J8" s="175"/>
      <c r="K8" s="175"/>
      <c r="L8" s="175"/>
      <c r="M8" s="176"/>
    </row>
    <row r="9" spans="1:13" ht="12.75" customHeight="1" x14ac:dyDescent="0.2">
      <c r="A9" s="343" t="s">
        <v>36</v>
      </c>
      <c r="B9" s="344"/>
      <c r="C9" s="344"/>
      <c r="D9" s="344"/>
      <c r="E9" s="344"/>
      <c r="F9" s="344"/>
      <c r="G9" s="150"/>
      <c r="H9" s="304"/>
      <c r="I9" s="305"/>
      <c r="J9" s="305"/>
      <c r="K9" s="305"/>
      <c r="L9" s="305"/>
      <c r="M9" s="306"/>
    </row>
    <row r="10" spans="1:13" ht="12.75" customHeight="1" x14ac:dyDescent="0.2">
      <c r="A10" s="345"/>
      <c r="B10" s="346"/>
      <c r="C10" s="346"/>
      <c r="D10" s="346"/>
      <c r="E10" s="346"/>
      <c r="F10" s="346"/>
      <c r="G10" s="151"/>
      <c r="H10" s="307"/>
      <c r="I10" s="308"/>
      <c r="J10" s="308"/>
      <c r="K10" s="308"/>
      <c r="L10" s="308"/>
      <c r="M10" s="309"/>
    </row>
    <row r="11" spans="1:13" ht="12.75" customHeight="1" thickBot="1" x14ac:dyDescent="0.25">
      <c r="A11" s="347"/>
      <c r="B11" s="348"/>
      <c r="C11" s="348"/>
      <c r="D11" s="348"/>
      <c r="E11" s="348"/>
      <c r="F11" s="348"/>
      <c r="G11" s="152"/>
      <c r="H11" s="310"/>
      <c r="I11" s="311"/>
      <c r="J11" s="311"/>
      <c r="K11" s="311"/>
      <c r="L11" s="311"/>
      <c r="M11" s="312"/>
    </row>
    <row r="12" spans="1:13" ht="12.75" customHeight="1" x14ac:dyDescent="0.2">
      <c r="A12" s="343" t="s">
        <v>88</v>
      </c>
      <c r="B12" s="344"/>
      <c r="C12" s="344"/>
      <c r="D12" s="344"/>
      <c r="E12" s="344"/>
      <c r="F12" s="344"/>
      <c r="G12" s="150"/>
      <c r="H12" s="304"/>
      <c r="I12" s="305"/>
      <c r="J12" s="305"/>
      <c r="K12" s="305"/>
      <c r="L12" s="305"/>
      <c r="M12" s="306"/>
    </row>
    <row r="13" spans="1:13" ht="12.75" customHeight="1" x14ac:dyDescent="0.2">
      <c r="A13" s="345"/>
      <c r="B13" s="346"/>
      <c r="C13" s="346"/>
      <c r="D13" s="346"/>
      <c r="E13" s="346"/>
      <c r="F13" s="346"/>
      <c r="G13" s="151"/>
      <c r="H13" s="307"/>
      <c r="I13" s="308"/>
      <c r="J13" s="308"/>
      <c r="K13" s="308"/>
      <c r="L13" s="308"/>
      <c r="M13" s="309"/>
    </row>
    <row r="14" spans="1:13" ht="12.75" customHeight="1" thickBot="1" x14ac:dyDescent="0.25">
      <c r="A14" s="347"/>
      <c r="B14" s="348"/>
      <c r="C14" s="348"/>
      <c r="D14" s="348"/>
      <c r="E14" s="348"/>
      <c r="F14" s="348"/>
      <c r="G14" s="152"/>
      <c r="H14" s="310"/>
      <c r="I14" s="311"/>
      <c r="J14" s="311"/>
      <c r="K14" s="311"/>
      <c r="L14" s="311"/>
      <c r="M14" s="312"/>
    </row>
    <row r="15" spans="1:13" ht="12.75" customHeight="1" x14ac:dyDescent="0.2">
      <c r="A15" s="343" t="s">
        <v>37</v>
      </c>
      <c r="B15" s="344"/>
      <c r="C15" s="344"/>
      <c r="D15" s="344"/>
      <c r="E15" s="344"/>
      <c r="F15" s="344"/>
      <c r="G15" s="150"/>
      <c r="H15" s="304"/>
      <c r="I15" s="305"/>
      <c r="J15" s="305"/>
      <c r="K15" s="305"/>
      <c r="L15" s="305"/>
      <c r="M15" s="306"/>
    </row>
    <row r="16" spans="1:13" ht="12.75" customHeight="1" x14ac:dyDescent="0.2">
      <c r="A16" s="345"/>
      <c r="B16" s="346"/>
      <c r="C16" s="346"/>
      <c r="D16" s="346"/>
      <c r="E16" s="346"/>
      <c r="F16" s="346"/>
      <c r="G16" s="151"/>
      <c r="H16" s="307"/>
      <c r="I16" s="308"/>
      <c r="J16" s="308"/>
      <c r="K16" s="308"/>
      <c r="L16" s="308"/>
      <c r="M16" s="309"/>
    </row>
    <row r="17" spans="1:14" ht="12.75" customHeight="1" thickBot="1" x14ac:dyDescent="0.25">
      <c r="A17" s="347"/>
      <c r="B17" s="348"/>
      <c r="C17" s="348"/>
      <c r="D17" s="348"/>
      <c r="E17" s="348"/>
      <c r="F17" s="348"/>
      <c r="G17" s="152"/>
      <c r="H17" s="310"/>
      <c r="I17" s="311"/>
      <c r="J17" s="311"/>
      <c r="K17" s="311"/>
      <c r="L17" s="311"/>
      <c r="M17" s="312"/>
    </row>
    <row r="18" spans="1:14" ht="12.75" customHeight="1" x14ac:dyDescent="0.2">
      <c r="A18" s="343" t="s">
        <v>38</v>
      </c>
      <c r="B18" s="344"/>
      <c r="C18" s="344"/>
      <c r="D18" s="344"/>
      <c r="E18" s="344"/>
      <c r="F18" s="344"/>
      <c r="G18" s="153"/>
      <c r="H18" s="313"/>
      <c r="I18" s="314"/>
      <c r="J18" s="314"/>
      <c r="K18" s="314"/>
      <c r="L18" s="314"/>
      <c r="M18" s="315"/>
    </row>
    <row r="19" spans="1:14" ht="12.75" customHeight="1" x14ac:dyDescent="0.2">
      <c r="A19" s="345"/>
      <c r="B19" s="346"/>
      <c r="C19" s="346"/>
      <c r="D19" s="346"/>
      <c r="E19" s="346"/>
      <c r="F19" s="346"/>
      <c r="G19" s="154"/>
      <c r="H19" s="316"/>
      <c r="I19" s="317"/>
      <c r="J19" s="317"/>
      <c r="K19" s="317"/>
      <c r="L19" s="317"/>
      <c r="M19" s="318"/>
    </row>
    <row r="20" spans="1:14" ht="13.5" customHeight="1" thickBot="1" x14ac:dyDescent="0.25">
      <c r="A20" s="347"/>
      <c r="B20" s="348"/>
      <c r="C20" s="348"/>
      <c r="D20" s="348"/>
      <c r="E20" s="348"/>
      <c r="F20" s="348"/>
      <c r="G20" s="155"/>
      <c r="H20" s="319"/>
      <c r="I20" s="320"/>
      <c r="J20" s="320"/>
      <c r="K20" s="320"/>
      <c r="L20" s="320"/>
      <c r="M20" s="321"/>
    </row>
    <row r="21" spans="1:14" x14ac:dyDescent="0.2">
      <c r="A21" s="1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60"/>
    </row>
    <row r="22" spans="1:14" s="1" customFormat="1" ht="18" customHeight="1" x14ac:dyDescent="0.2">
      <c r="A22" s="277" t="s">
        <v>44</v>
      </c>
      <c r="B22" s="44"/>
      <c r="C22" s="45"/>
      <c r="D22" s="156"/>
      <c r="E22" s="46"/>
      <c r="F22" s="47"/>
      <c r="G22" s="47"/>
      <c r="H22" s="47"/>
      <c r="I22" s="47"/>
      <c r="J22" s="47"/>
      <c r="K22" s="47"/>
      <c r="L22" s="47"/>
      <c r="M22" s="160"/>
    </row>
    <row r="23" spans="1:14" s="1" customFormat="1" ht="18" customHeight="1" x14ac:dyDescent="0.2">
      <c r="A23" s="148" t="s">
        <v>76</v>
      </c>
      <c r="B23" s="47"/>
      <c r="C23" s="48"/>
      <c r="D23" s="157"/>
      <c r="E23" s="49"/>
      <c r="F23" s="47"/>
      <c r="G23" s="47"/>
      <c r="H23" s="47"/>
      <c r="I23" s="47"/>
      <c r="J23" s="47"/>
      <c r="K23" s="47"/>
      <c r="L23" s="47"/>
      <c r="M23" s="160"/>
    </row>
    <row r="24" spans="1:14" s="1" customFormat="1" ht="18" customHeight="1" x14ac:dyDescent="0.2">
      <c r="A24" s="158"/>
      <c r="B24" s="47"/>
      <c r="C24" s="50"/>
      <c r="D24" s="156"/>
      <c r="E24" s="49"/>
      <c r="F24" s="47"/>
      <c r="G24" s="47"/>
      <c r="H24" s="47"/>
      <c r="I24" s="47"/>
      <c r="J24" s="47"/>
      <c r="K24" s="47"/>
      <c r="L24" s="47"/>
      <c r="M24" s="160"/>
    </row>
    <row r="25" spans="1:14" ht="13.5" thickBot="1" x14ac:dyDescent="0.25">
      <c r="A25" s="170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1"/>
    </row>
    <row r="26" spans="1:14" x14ac:dyDescent="0.2">
      <c r="A26" s="349" t="s">
        <v>97</v>
      </c>
      <c r="B26" s="350"/>
      <c r="C26" s="350"/>
      <c r="D26" s="350"/>
      <c r="E26" s="350"/>
      <c r="F26" s="350"/>
      <c r="G26" s="350"/>
      <c r="H26" s="367" t="s">
        <v>43</v>
      </c>
      <c r="I26" s="368"/>
      <c r="J26" s="368"/>
      <c r="K26" s="368"/>
      <c r="L26" s="368"/>
      <c r="M26" s="369"/>
    </row>
    <row r="27" spans="1:14" x14ac:dyDescent="0.2">
      <c r="A27" s="351"/>
      <c r="B27" s="352"/>
      <c r="C27" s="352"/>
      <c r="D27" s="352"/>
      <c r="E27" s="352"/>
      <c r="F27" s="352"/>
      <c r="G27" s="352"/>
      <c r="H27" s="370"/>
      <c r="I27" s="371"/>
      <c r="J27" s="371"/>
      <c r="K27" s="371"/>
      <c r="L27" s="371"/>
      <c r="M27" s="372"/>
    </row>
    <row r="28" spans="1:14" ht="22.5" customHeight="1" thickBot="1" x14ac:dyDescent="0.25">
      <c r="A28" s="353"/>
      <c r="B28" s="354"/>
      <c r="C28" s="354"/>
      <c r="D28" s="354"/>
      <c r="E28" s="354"/>
      <c r="F28" s="354"/>
      <c r="G28" s="354"/>
      <c r="H28" s="373"/>
      <c r="I28" s="374"/>
      <c r="J28" s="374"/>
      <c r="K28" s="374"/>
      <c r="L28" s="374"/>
      <c r="M28" s="375"/>
    </row>
    <row r="29" spans="1:14" x14ac:dyDescent="0.2">
      <c r="A29" s="349" t="s">
        <v>123</v>
      </c>
      <c r="B29" s="350"/>
      <c r="C29" s="350"/>
      <c r="D29" s="350"/>
      <c r="E29" s="350"/>
      <c r="F29" s="350"/>
      <c r="G29" s="350"/>
      <c r="H29" s="367" t="s">
        <v>45</v>
      </c>
      <c r="I29" s="368"/>
      <c r="J29" s="368"/>
      <c r="K29" s="368"/>
      <c r="L29" s="368"/>
      <c r="M29" s="369"/>
    </row>
    <row r="30" spans="1:14" x14ac:dyDescent="0.2">
      <c r="A30" s="351"/>
      <c r="B30" s="352"/>
      <c r="C30" s="352"/>
      <c r="D30" s="352"/>
      <c r="E30" s="352"/>
      <c r="F30" s="352"/>
      <c r="G30" s="352"/>
      <c r="H30" s="370"/>
      <c r="I30" s="371"/>
      <c r="J30" s="371"/>
      <c r="K30" s="371"/>
      <c r="L30" s="371"/>
      <c r="M30" s="372"/>
    </row>
    <row r="31" spans="1:14" ht="26.25" customHeight="1" thickBot="1" x14ac:dyDescent="0.25">
      <c r="A31" s="351"/>
      <c r="B31" s="352"/>
      <c r="C31" s="352"/>
      <c r="D31" s="352"/>
      <c r="E31" s="352"/>
      <c r="F31" s="352"/>
      <c r="G31" s="352"/>
      <c r="H31" s="373"/>
      <c r="I31" s="374"/>
      <c r="J31" s="374"/>
      <c r="K31" s="374"/>
      <c r="L31" s="374"/>
      <c r="M31" s="375"/>
    </row>
    <row r="32" spans="1:14" ht="12.75" customHeight="1" x14ac:dyDescent="0.2">
      <c r="A32" s="349" t="s">
        <v>148</v>
      </c>
      <c r="B32" s="350"/>
      <c r="C32" s="350"/>
      <c r="D32" s="350"/>
      <c r="E32" s="350"/>
      <c r="F32" s="350"/>
      <c r="G32" s="355"/>
      <c r="H32" s="278"/>
      <c r="I32" s="278"/>
      <c r="J32" s="278"/>
      <c r="K32" s="278"/>
      <c r="L32" s="278"/>
      <c r="M32" s="279"/>
      <c r="N32" s="21"/>
    </row>
    <row r="33" spans="1:15" ht="12.75" customHeight="1" x14ac:dyDescent="0.25">
      <c r="A33" s="351"/>
      <c r="B33" s="352"/>
      <c r="C33" s="352"/>
      <c r="D33" s="352"/>
      <c r="E33" s="352"/>
      <c r="F33" s="352"/>
      <c r="G33" s="356"/>
      <c r="H33" s="280"/>
      <c r="I33" s="281" t="s">
        <v>47</v>
      </c>
      <c r="J33" s="282"/>
      <c r="K33" s="283"/>
      <c r="L33" s="281" t="s">
        <v>46</v>
      </c>
      <c r="M33" s="284"/>
    </row>
    <row r="34" spans="1:15" ht="12.75" customHeight="1" thickBot="1" x14ac:dyDescent="0.25">
      <c r="A34" s="351"/>
      <c r="B34" s="352"/>
      <c r="C34" s="352"/>
      <c r="D34" s="352"/>
      <c r="E34" s="352"/>
      <c r="F34" s="352"/>
      <c r="G34" s="356"/>
      <c r="H34" s="285"/>
      <c r="I34" s="285"/>
      <c r="J34" s="285"/>
      <c r="K34" s="285"/>
      <c r="L34" s="285"/>
      <c r="M34" s="284"/>
    </row>
    <row r="35" spans="1:15" ht="18" customHeight="1" thickTop="1" thickBot="1" x14ac:dyDescent="0.25">
      <c r="A35" s="351"/>
      <c r="B35" s="352"/>
      <c r="C35" s="352"/>
      <c r="D35" s="352"/>
      <c r="E35" s="352"/>
      <c r="F35" s="352"/>
      <c r="G35" s="356"/>
      <c r="H35" s="285"/>
      <c r="I35" s="286" t="s">
        <v>54</v>
      </c>
      <c r="J35" s="287"/>
      <c r="K35" s="285"/>
      <c r="L35" s="286" t="s">
        <v>60</v>
      </c>
      <c r="M35" s="288" t="s">
        <v>48</v>
      </c>
    </row>
    <row r="36" spans="1:15" ht="18" customHeight="1" thickTop="1" thickBot="1" x14ac:dyDescent="0.25">
      <c r="A36" s="351"/>
      <c r="B36" s="352"/>
      <c r="C36" s="352"/>
      <c r="D36" s="352"/>
      <c r="E36" s="352"/>
      <c r="F36" s="352"/>
      <c r="G36" s="356"/>
      <c r="H36" s="285"/>
      <c r="I36" s="286" t="s">
        <v>55</v>
      </c>
      <c r="J36" s="287"/>
      <c r="K36" s="285"/>
      <c r="L36" s="286" t="s">
        <v>61</v>
      </c>
      <c r="M36" s="288" t="s">
        <v>49</v>
      </c>
    </row>
    <row r="37" spans="1:15" ht="18" customHeight="1" thickTop="1" thickBot="1" x14ac:dyDescent="0.25">
      <c r="A37" s="351"/>
      <c r="B37" s="352"/>
      <c r="C37" s="352"/>
      <c r="D37" s="352"/>
      <c r="E37" s="352"/>
      <c r="F37" s="352"/>
      <c r="G37" s="356"/>
      <c r="H37" s="285"/>
      <c r="I37" s="289" t="s">
        <v>56</v>
      </c>
      <c r="J37" s="287"/>
      <c r="K37" s="285"/>
      <c r="L37" s="286" t="s">
        <v>62</v>
      </c>
      <c r="M37" s="288" t="s">
        <v>50</v>
      </c>
    </row>
    <row r="38" spans="1:15" ht="18" customHeight="1" thickTop="1" thickBot="1" x14ac:dyDescent="0.25">
      <c r="A38" s="351"/>
      <c r="B38" s="352"/>
      <c r="C38" s="352"/>
      <c r="D38" s="352"/>
      <c r="E38" s="352"/>
      <c r="F38" s="352"/>
      <c r="G38" s="356"/>
      <c r="H38" s="290"/>
      <c r="I38" s="286" t="s">
        <v>57</v>
      </c>
      <c r="J38" s="287"/>
      <c r="K38" s="285"/>
      <c r="L38" s="286" t="s">
        <v>63</v>
      </c>
      <c r="M38" s="288" t="s">
        <v>51</v>
      </c>
    </row>
    <row r="39" spans="1:15" ht="18" customHeight="1" thickTop="1" thickBot="1" x14ac:dyDescent="0.25">
      <c r="A39" s="351"/>
      <c r="B39" s="352"/>
      <c r="C39" s="352"/>
      <c r="D39" s="352"/>
      <c r="E39" s="352"/>
      <c r="F39" s="352"/>
      <c r="G39" s="356"/>
      <c r="H39" s="290"/>
      <c r="I39" s="286" t="s">
        <v>58</v>
      </c>
      <c r="J39" s="287"/>
      <c r="K39" s="285"/>
      <c r="L39" s="286" t="s">
        <v>64</v>
      </c>
      <c r="M39" s="288" t="s">
        <v>52</v>
      </c>
      <c r="O39" s="21"/>
    </row>
    <row r="40" spans="1:15" ht="16.5" thickTop="1" thickBot="1" x14ac:dyDescent="0.25">
      <c r="A40" s="351"/>
      <c r="B40" s="352"/>
      <c r="C40" s="352"/>
      <c r="D40" s="352"/>
      <c r="E40" s="352"/>
      <c r="F40" s="352"/>
      <c r="G40" s="356"/>
      <c r="H40" s="285"/>
      <c r="I40" s="289" t="s">
        <v>59</v>
      </c>
      <c r="J40" s="287"/>
      <c r="K40" s="285"/>
      <c r="L40" s="286" t="s">
        <v>65</v>
      </c>
      <c r="M40" s="288" t="s">
        <v>53</v>
      </c>
    </row>
    <row r="41" spans="1:15" ht="17.25" thickTop="1" thickBot="1" x14ac:dyDescent="0.25">
      <c r="A41" s="351"/>
      <c r="B41" s="352"/>
      <c r="C41" s="352"/>
      <c r="D41" s="352"/>
      <c r="E41" s="352"/>
      <c r="F41" s="352"/>
      <c r="G41" s="356"/>
      <c r="H41" s="164"/>
      <c r="I41" s="165"/>
      <c r="J41" s="165"/>
      <c r="K41" s="165"/>
      <c r="L41" s="166"/>
      <c r="M41" s="167"/>
    </row>
    <row r="42" spans="1:15" ht="12" hidden="1" customHeight="1" thickBot="1" x14ac:dyDescent="0.25">
      <c r="A42" s="351"/>
      <c r="B42" s="352"/>
      <c r="C42" s="352"/>
      <c r="D42" s="352"/>
      <c r="E42" s="352"/>
      <c r="F42" s="352"/>
      <c r="G42" s="356"/>
      <c r="H42" s="163"/>
      <c r="I42" s="163"/>
      <c r="J42" s="163"/>
      <c r="K42" s="163"/>
      <c r="L42" s="163"/>
      <c r="M42" s="162"/>
    </row>
    <row r="43" spans="1:15" ht="12.75" hidden="1" customHeight="1" thickBot="1" x14ac:dyDescent="0.25">
      <c r="A43" s="353"/>
      <c r="B43" s="354"/>
      <c r="C43" s="354"/>
      <c r="D43" s="354"/>
      <c r="E43" s="354"/>
      <c r="F43" s="354"/>
      <c r="G43" s="357"/>
      <c r="H43" s="168"/>
      <c r="I43" s="168"/>
      <c r="J43" s="168"/>
      <c r="K43" s="168"/>
      <c r="L43" s="168"/>
      <c r="M43" s="169"/>
    </row>
    <row r="44" spans="1:15" x14ac:dyDescent="0.2">
      <c r="A44" s="349" t="str">
        <f>"Het budgetoverzicht geeft de stand van jouw budget  weer voor het werkjaar "&amp;E3 &amp; "."</f>
        <v>Het budgetoverzicht geeft de stand van jouw budget  weer voor het werkjaar 2019.</v>
      </c>
      <c r="B44" s="350"/>
      <c r="C44" s="350"/>
      <c r="D44" s="350"/>
      <c r="E44" s="350"/>
      <c r="F44" s="350"/>
      <c r="G44" s="350"/>
      <c r="H44" s="358" t="s">
        <v>150</v>
      </c>
      <c r="I44" s="359"/>
      <c r="J44" s="359"/>
      <c r="K44" s="359"/>
      <c r="L44" s="359"/>
      <c r="M44" s="360"/>
      <c r="N44" s="291"/>
      <c r="O44" s="291"/>
    </row>
    <row r="45" spans="1:15" x14ac:dyDescent="0.2">
      <c r="A45" s="351"/>
      <c r="B45" s="352"/>
      <c r="C45" s="352"/>
      <c r="D45" s="352"/>
      <c r="E45" s="352"/>
      <c r="F45" s="352"/>
      <c r="G45" s="352"/>
      <c r="H45" s="361"/>
      <c r="I45" s="362"/>
      <c r="J45" s="362"/>
      <c r="K45" s="362"/>
      <c r="L45" s="362"/>
      <c r="M45" s="363"/>
      <c r="N45" s="291"/>
      <c r="O45" s="291"/>
    </row>
    <row r="46" spans="1:15" ht="18.75" customHeight="1" thickBot="1" x14ac:dyDescent="0.25">
      <c r="A46" s="353"/>
      <c r="B46" s="354"/>
      <c r="C46" s="354"/>
      <c r="D46" s="354"/>
      <c r="E46" s="354"/>
      <c r="F46" s="354"/>
      <c r="G46" s="354"/>
      <c r="H46" s="364"/>
      <c r="I46" s="365"/>
      <c r="J46" s="365"/>
      <c r="K46" s="365"/>
      <c r="L46" s="365"/>
      <c r="M46" s="366"/>
      <c r="N46" s="291"/>
      <c r="O46" s="291"/>
    </row>
    <row r="47" spans="1:15" x14ac:dyDescent="0.2">
      <c r="H47" s="291"/>
      <c r="I47" s="291"/>
      <c r="J47" s="291"/>
      <c r="K47" s="291"/>
      <c r="L47" s="291"/>
      <c r="M47" s="291"/>
      <c r="N47" s="291"/>
      <c r="O47" s="291"/>
    </row>
    <row r="48" spans="1:15" x14ac:dyDescent="0.2">
      <c r="H48" s="291"/>
      <c r="I48" s="291"/>
      <c r="J48" s="291"/>
      <c r="K48" s="291"/>
      <c r="L48" s="291"/>
      <c r="M48" s="291"/>
      <c r="N48" s="291"/>
      <c r="O48" s="291"/>
    </row>
    <row r="49" spans="8:15" x14ac:dyDescent="0.2">
      <c r="H49" s="291"/>
      <c r="I49" s="291"/>
      <c r="J49" s="291"/>
      <c r="K49" s="291"/>
      <c r="L49" s="291"/>
      <c r="M49" s="291"/>
      <c r="N49" s="291"/>
      <c r="O49" s="291"/>
    </row>
  </sheetData>
  <mergeCells count="18">
    <mergeCell ref="A44:G46"/>
    <mergeCell ref="A32:G43"/>
    <mergeCell ref="H44:M46"/>
    <mergeCell ref="A29:G31"/>
    <mergeCell ref="A26:G28"/>
    <mergeCell ref="H26:M28"/>
    <mergeCell ref="H29:M31"/>
    <mergeCell ref="H12:M14"/>
    <mergeCell ref="H18:M20"/>
    <mergeCell ref="A1:D4"/>
    <mergeCell ref="E1:G2"/>
    <mergeCell ref="E3:G4"/>
    <mergeCell ref="A18:F20"/>
    <mergeCell ref="A12:F14"/>
    <mergeCell ref="A15:F17"/>
    <mergeCell ref="A9:F11"/>
    <mergeCell ref="H9:M11"/>
    <mergeCell ref="H15:M17"/>
  </mergeCells>
  <hyperlinks>
    <hyperlink ref="H26:M28" location="Instructies!A1" display="Instructies"/>
    <hyperlink ref="H29:M31" location="'VIA4-middelen'!A1" display="VIA4-middelen"/>
    <hyperlink ref="I35" location="'K1'!A1" display="'K1'!A1"/>
    <hyperlink ref="I36" location="'Kostenstaat 2'!A1" display="2"/>
    <hyperlink ref="L35" location="'F1'!A1" display="F1"/>
    <hyperlink ref="I37" location="'K3'!A1" display="'K3'!A1"/>
    <hyperlink ref="I39" location="'K5'!A1" display="'K5'!A1"/>
    <hyperlink ref="I40" location="'K6'!A1" display="'K6'!A1"/>
    <hyperlink ref="L36" location="'F2'!A1" display="F2"/>
    <hyperlink ref="L37" location="'F3'!A1" display="F3"/>
    <hyperlink ref="L38" location="'F4'!A1" display="F4"/>
    <hyperlink ref="L39" location="'F5'!A1" display="F5"/>
    <hyperlink ref="L40" location="'F6'!A1" display="F6"/>
    <hyperlink ref="I38" location="'K4'!A1" display="'K4'!A1"/>
    <hyperlink ref="H44:M46" location="'Budget 2017'!A1" display="Budget 2019"/>
  </hyperlinks>
  <printOptions horizontalCentered="1"/>
  <pageMargins left="0.23622047244094491" right="0.23622047244094491" top="0.59055118110236227" bottom="0" header="0.31496062992125984" footer="0.31496062992125984"/>
  <pageSetup paperSize="9" scale="86" orientation="portrait" horizontalDpi="300" verticalDpi="300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7"/>
  <sheetViews>
    <sheetView topLeftCell="A4"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10" width="9.140625" style="2"/>
    <col min="11" max="11" width="0.140625" style="2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147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'K3'!D78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'K3'!F78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'K3'!H78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28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  <mergeCell ref="B16:J16"/>
    <mergeCell ref="B17:J17"/>
    <mergeCell ref="B18:J18"/>
    <mergeCell ref="B19:J19"/>
    <mergeCell ref="C20:E20"/>
    <mergeCell ref="F20:G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M82"/>
  <sheetViews>
    <sheetView showGridLines="0" zoomScale="85" zoomScaleNormal="85" workbookViewId="0">
      <selection activeCell="A9" sqref="A9:A25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42578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10" width="14.7109375" style="1" customWidth="1"/>
    <col min="11" max="16384" width="9.140625" style="1"/>
  </cols>
  <sheetData>
    <row r="1" spans="1:13" ht="26.25" x14ac:dyDescent="0.4">
      <c r="A1" s="292" t="str">
        <f>"PAB-KOSTENSTAAT: 4e indiening "&amp;'Personalia &amp; Navigatie'!E3</f>
        <v>PAB-KOSTENSTAAT: 4e indiening 2019</v>
      </c>
      <c r="B1" s="299"/>
      <c r="C1" s="300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11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>
        <f>'Personalia &amp; Navigatie'!H18</f>
        <v>0</v>
      </c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2.25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18"/>
      <c r="F9" s="230" t="s">
        <v>104</v>
      </c>
      <c r="G9" s="221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19"/>
      <c r="F10" s="232" t="s">
        <v>104</v>
      </c>
      <c r="G10" s="22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19"/>
      <c r="F11" s="232" t="s">
        <v>104</v>
      </c>
      <c r="G11" s="22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19"/>
      <c r="F12" s="232" t="s">
        <v>104</v>
      </c>
      <c r="G12" s="22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19"/>
      <c r="F13" s="232" t="s">
        <v>104</v>
      </c>
      <c r="G13" s="222"/>
      <c r="H13" s="233" t="s">
        <v>104</v>
      </c>
      <c r="I13" s="225"/>
    </row>
    <row r="14" spans="1:13" ht="20.100000000000001" customHeight="1" x14ac:dyDescent="0.2">
      <c r="A14" s="303"/>
      <c r="B14" s="213"/>
      <c r="C14" s="205"/>
      <c r="D14" s="229" t="s">
        <v>104</v>
      </c>
      <c r="E14" s="219"/>
      <c r="F14" s="232" t="s">
        <v>104</v>
      </c>
      <c r="G14" s="22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19"/>
      <c r="F15" s="232" t="s">
        <v>104</v>
      </c>
      <c r="G15" s="22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19"/>
      <c r="F16" s="232" t="s">
        <v>104</v>
      </c>
      <c r="G16" s="22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19"/>
      <c r="F17" s="232" t="s">
        <v>104</v>
      </c>
      <c r="G17" s="22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19"/>
      <c r="F18" s="232" t="s">
        <v>104</v>
      </c>
      <c r="G18" s="22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19"/>
      <c r="F19" s="232" t="s">
        <v>104</v>
      </c>
      <c r="G19" s="222"/>
      <c r="H19" s="233" t="s">
        <v>104</v>
      </c>
      <c r="I19" s="225"/>
    </row>
    <row r="20" spans="1:13" ht="20.100000000000001" customHeight="1" x14ac:dyDescent="0.2">
      <c r="A20" s="303"/>
      <c r="B20" s="213"/>
      <c r="C20" s="205"/>
      <c r="D20" s="229" t="s">
        <v>104</v>
      </c>
      <c r="E20" s="219"/>
      <c r="F20" s="232" t="s">
        <v>104</v>
      </c>
      <c r="G20" s="222"/>
      <c r="H20" s="233" t="s">
        <v>104</v>
      </c>
      <c r="I20" s="225"/>
    </row>
    <row r="21" spans="1:13" ht="20.100000000000001" customHeight="1" x14ac:dyDescent="0.2">
      <c r="A21" s="303" t="s">
        <v>34</v>
      </c>
      <c r="B21" s="212" t="s">
        <v>34</v>
      </c>
      <c r="C21" s="205" t="s">
        <v>34</v>
      </c>
      <c r="D21" s="229" t="s">
        <v>104</v>
      </c>
      <c r="E21" s="219"/>
      <c r="F21" s="232" t="s">
        <v>104</v>
      </c>
      <c r="G21" s="222"/>
      <c r="H21" s="233" t="s">
        <v>104</v>
      </c>
      <c r="I21" s="256" t="s">
        <v>34</v>
      </c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19"/>
      <c r="F22" s="232" t="s">
        <v>104</v>
      </c>
      <c r="G22" s="222"/>
      <c r="H22" s="233" t="s">
        <v>104</v>
      </c>
      <c r="I22" s="256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19"/>
      <c r="F23" s="232" t="s">
        <v>104</v>
      </c>
      <c r="G23" s="222"/>
      <c r="H23" s="233" t="s">
        <v>104</v>
      </c>
      <c r="I23" s="256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19"/>
      <c r="F24" s="232" t="s">
        <v>104</v>
      </c>
      <c r="G24" s="222"/>
      <c r="H24" s="233" t="s">
        <v>104</v>
      </c>
      <c r="I24" s="256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7"/>
      <c r="F25" s="234" t="s">
        <v>104</v>
      </c>
      <c r="G25" s="223"/>
      <c r="H25" s="235" t="s">
        <v>104</v>
      </c>
      <c r="I25" s="257"/>
      <c r="J25" s="190"/>
      <c r="K25" s="190"/>
      <c r="L25" s="190"/>
      <c r="M25" s="190"/>
    </row>
    <row r="26" spans="1:13" ht="20.100000000000001" customHeight="1" thickBot="1" x14ac:dyDescent="0.3">
      <c r="A26" s="496" t="s">
        <v>2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 t="s">
        <v>31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48"/>
      <c r="F28" s="252" t="s">
        <v>104</v>
      </c>
      <c r="G28" s="248"/>
      <c r="H28" s="231" t="s">
        <v>104</v>
      </c>
      <c r="I28" s="25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19"/>
      <c r="F29" s="232" t="s">
        <v>104</v>
      </c>
      <c r="G29" s="222"/>
      <c r="H29" s="233" t="s">
        <v>104</v>
      </c>
      <c r="I29" s="225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19"/>
      <c r="F30" s="232" t="s">
        <v>104</v>
      </c>
      <c r="G30" s="222"/>
      <c r="H30" s="233" t="s">
        <v>104</v>
      </c>
      <c r="I30" s="225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19"/>
      <c r="F31" s="232" t="s">
        <v>104</v>
      </c>
      <c r="G31" s="222"/>
      <c r="H31" s="233" t="s">
        <v>104</v>
      </c>
      <c r="I31" s="225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19"/>
      <c r="F32" s="232" t="s">
        <v>104</v>
      </c>
      <c r="G32" s="222"/>
      <c r="H32" s="233" t="s">
        <v>104</v>
      </c>
      <c r="I32" s="225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19"/>
      <c r="F33" s="232" t="s">
        <v>104</v>
      </c>
      <c r="G33" s="222"/>
      <c r="H33" s="233" t="s">
        <v>104</v>
      </c>
      <c r="I33" s="225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19"/>
      <c r="F34" s="232" t="s">
        <v>104</v>
      </c>
      <c r="G34" s="222"/>
      <c r="H34" s="233" t="s">
        <v>104</v>
      </c>
      <c r="I34" s="225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19"/>
      <c r="F35" s="232" t="s">
        <v>104</v>
      </c>
      <c r="G35" s="222"/>
      <c r="H35" s="233" t="s">
        <v>104</v>
      </c>
      <c r="I35" s="225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19"/>
      <c r="F36" s="232" t="s">
        <v>104</v>
      </c>
      <c r="G36" s="222"/>
      <c r="H36" s="233" t="s">
        <v>104</v>
      </c>
      <c r="I36" s="225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18"/>
      <c r="F37" s="230" t="s">
        <v>104</v>
      </c>
      <c r="G37" s="221"/>
      <c r="H37" s="236" t="s">
        <v>104</v>
      </c>
      <c r="I37" s="224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19"/>
      <c r="F38" s="232" t="s">
        <v>104</v>
      </c>
      <c r="G38" s="222"/>
      <c r="H38" s="233" t="s">
        <v>104</v>
      </c>
      <c r="I38" s="225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19"/>
      <c r="F39" s="232" t="s">
        <v>104</v>
      </c>
      <c r="G39" s="222"/>
      <c r="H39" s="233" t="s">
        <v>104</v>
      </c>
      <c r="I39" s="225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19"/>
      <c r="F40" s="232" t="s">
        <v>104</v>
      </c>
      <c r="G40" s="222"/>
      <c r="H40" s="233" t="s">
        <v>104</v>
      </c>
      <c r="I40" s="225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19"/>
      <c r="F41" s="232" t="s">
        <v>104</v>
      </c>
      <c r="G41" s="222"/>
      <c r="H41" s="233" t="s">
        <v>104</v>
      </c>
      <c r="I41" s="225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19"/>
      <c r="F42" s="232" t="s">
        <v>104</v>
      </c>
      <c r="G42" s="222"/>
      <c r="H42" s="233" t="s">
        <v>104</v>
      </c>
      <c r="I42" s="225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19"/>
      <c r="F43" s="232" t="s">
        <v>104</v>
      </c>
      <c r="G43" s="222"/>
      <c r="H43" s="233" t="s">
        <v>104</v>
      </c>
      <c r="I43" s="225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544" t="s">
        <v>2</v>
      </c>
      <c r="B53" s="545"/>
      <c r="C53" s="546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544" t="s">
        <v>31</v>
      </c>
      <c r="B54" s="545"/>
      <c r="C54" s="546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52" t="s">
        <v>104</v>
      </c>
      <c r="G55" s="248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70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9"/>
      <c r="F71" s="232" t="s">
        <v>104</v>
      </c>
      <c r="G71" s="222"/>
      <c r="H71" s="233" t="s">
        <v>104</v>
      </c>
      <c r="I71" s="225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544" t="s">
        <v>2</v>
      </c>
      <c r="B78" s="545"/>
      <c r="C78" s="546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544" t="s">
        <v>31</v>
      </c>
      <c r="B79" s="545"/>
      <c r="C79" s="546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0" ht="15.75" x14ac:dyDescent="0.25">
      <c r="A81" s="240" t="s">
        <v>133</v>
      </c>
      <c r="J81" s="135"/>
    </row>
    <row r="82" spans="1:10" ht="15.75" x14ac:dyDescent="0.25">
      <c r="A82" s="241" t="s">
        <v>134</v>
      </c>
      <c r="J82" s="135"/>
    </row>
  </sheetData>
  <mergeCells count="26"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</mergeCells>
  <phoneticPr fontId="4" type="noConversion"/>
  <conditionalFormatting sqref="E21:I25 E45:I50 E73:I77 J27:J79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7"/>
  <sheetViews>
    <sheetView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10" width="9.140625" style="2"/>
    <col min="11" max="11" width="0.140625" style="2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146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'K4'!D78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'K4'!F78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'K4'!H78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28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  <mergeCell ref="B16:J16"/>
    <mergeCell ref="B17:J17"/>
    <mergeCell ref="B18:J18"/>
    <mergeCell ref="B19:J19"/>
    <mergeCell ref="C20:E20"/>
    <mergeCell ref="F20:G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M82"/>
  <sheetViews>
    <sheetView showGridLines="0" zoomScale="85" zoomScaleNormal="85" workbookViewId="0">
      <selection activeCell="A9" sqref="A9:A25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42578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10" width="14.7109375" style="1" customWidth="1"/>
    <col min="11" max="16384" width="9.140625" style="1"/>
  </cols>
  <sheetData>
    <row r="1" spans="1:13" ht="26.25" x14ac:dyDescent="0.4">
      <c r="A1" s="292" t="str">
        <f>"PAB-KOSTENSTAAT: 5e indiening "&amp;'Personalia &amp; Navigatie'!E3</f>
        <v>PAB-KOSTENSTAAT: 5e indiening 2019</v>
      </c>
      <c r="B1" s="105"/>
      <c r="C1" s="106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11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>
        <f>'Personalia &amp; Navigatie'!H18</f>
        <v>0</v>
      </c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2.25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54"/>
      <c r="F9" s="230" t="s">
        <v>104</v>
      </c>
      <c r="G9" s="230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55"/>
      <c r="F10" s="232" t="s">
        <v>104</v>
      </c>
      <c r="G10" s="23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55"/>
      <c r="F11" s="232" t="s">
        <v>104</v>
      </c>
      <c r="G11" s="23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55"/>
      <c r="F12" s="232" t="s">
        <v>104</v>
      </c>
      <c r="G12" s="23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55"/>
      <c r="F13" s="232" t="s">
        <v>104</v>
      </c>
      <c r="G13" s="232"/>
      <c r="H13" s="233" t="s">
        <v>104</v>
      </c>
      <c r="I13" s="225"/>
    </row>
    <row r="14" spans="1:13" ht="20.100000000000001" customHeight="1" x14ac:dyDescent="0.2">
      <c r="A14" s="303"/>
      <c r="B14" s="213"/>
      <c r="C14" s="205"/>
      <c r="D14" s="229" t="s">
        <v>104</v>
      </c>
      <c r="E14" s="255"/>
      <c r="F14" s="232" t="s">
        <v>104</v>
      </c>
      <c r="G14" s="23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55"/>
      <c r="F15" s="232" t="s">
        <v>104</v>
      </c>
      <c r="G15" s="23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55"/>
      <c r="F16" s="232" t="s">
        <v>104</v>
      </c>
      <c r="G16" s="23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55"/>
      <c r="F17" s="232" t="s">
        <v>104</v>
      </c>
      <c r="G17" s="23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55"/>
      <c r="F18" s="232" t="s">
        <v>104</v>
      </c>
      <c r="G18" s="23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55"/>
      <c r="F19" s="232" t="s">
        <v>104</v>
      </c>
      <c r="G19" s="232"/>
      <c r="H19" s="233" t="s">
        <v>104</v>
      </c>
      <c r="I19" s="225"/>
    </row>
    <row r="20" spans="1:13" ht="20.100000000000001" customHeight="1" x14ac:dyDescent="0.2">
      <c r="A20" s="303"/>
      <c r="B20" s="213"/>
      <c r="C20" s="205"/>
      <c r="D20" s="229" t="s">
        <v>104</v>
      </c>
      <c r="E20" s="255"/>
      <c r="F20" s="232" t="s">
        <v>104</v>
      </c>
      <c r="G20" s="232"/>
      <c r="H20" s="233" t="s">
        <v>104</v>
      </c>
      <c r="I20" s="225"/>
    </row>
    <row r="21" spans="1:13" ht="20.100000000000001" customHeight="1" x14ac:dyDescent="0.2">
      <c r="A21" s="303" t="s">
        <v>34</v>
      </c>
      <c r="B21" s="212" t="s">
        <v>34</v>
      </c>
      <c r="C21" s="205" t="s">
        <v>34</v>
      </c>
      <c r="D21" s="229" t="s">
        <v>104</v>
      </c>
      <c r="E21" s="255"/>
      <c r="F21" s="232" t="s">
        <v>104</v>
      </c>
      <c r="G21" s="232"/>
      <c r="H21" s="233" t="s">
        <v>104</v>
      </c>
      <c r="I21" s="256" t="s">
        <v>34</v>
      </c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55"/>
      <c r="F22" s="232" t="s">
        <v>104</v>
      </c>
      <c r="G22" s="232"/>
      <c r="H22" s="233" t="s">
        <v>104</v>
      </c>
      <c r="I22" s="256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55"/>
      <c r="F23" s="232" t="s">
        <v>104</v>
      </c>
      <c r="G23" s="232"/>
      <c r="H23" s="233" t="s">
        <v>104</v>
      </c>
      <c r="I23" s="256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55"/>
      <c r="F24" s="232" t="s">
        <v>104</v>
      </c>
      <c r="G24" s="232"/>
      <c r="H24" s="233" t="s">
        <v>104</v>
      </c>
      <c r="I24" s="256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0"/>
      <c r="F25" s="234" t="s">
        <v>104</v>
      </c>
      <c r="G25" s="234"/>
      <c r="H25" s="235" t="s">
        <v>104</v>
      </c>
      <c r="I25" s="257"/>
      <c r="J25" s="190"/>
      <c r="K25" s="190"/>
      <c r="L25" s="190"/>
      <c r="M25" s="190"/>
    </row>
    <row r="26" spans="1:13" ht="20.100000000000001" customHeight="1" thickBot="1" x14ac:dyDescent="0.3">
      <c r="A26" s="496" t="s">
        <v>2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 t="s">
        <v>31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60"/>
      <c r="F28" s="252" t="s">
        <v>104</v>
      </c>
      <c r="G28" s="260"/>
      <c r="H28" s="231" t="s">
        <v>104</v>
      </c>
      <c r="I28" s="26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55"/>
      <c r="F29" s="232" t="s">
        <v>104</v>
      </c>
      <c r="G29" s="232"/>
      <c r="H29" s="233" t="s">
        <v>104</v>
      </c>
      <c r="I29" s="256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55"/>
      <c r="F30" s="232" t="s">
        <v>104</v>
      </c>
      <c r="G30" s="232"/>
      <c r="H30" s="233" t="s">
        <v>104</v>
      </c>
      <c r="I30" s="256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55"/>
      <c r="F31" s="232" t="s">
        <v>104</v>
      </c>
      <c r="G31" s="232"/>
      <c r="H31" s="233" t="s">
        <v>104</v>
      </c>
      <c r="I31" s="256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55"/>
      <c r="F32" s="232" t="s">
        <v>104</v>
      </c>
      <c r="G32" s="232"/>
      <c r="H32" s="233" t="s">
        <v>104</v>
      </c>
      <c r="I32" s="256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55"/>
      <c r="F33" s="232" t="s">
        <v>104</v>
      </c>
      <c r="G33" s="232"/>
      <c r="H33" s="233" t="s">
        <v>104</v>
      </c>
      <c r="I33" s="256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55"/>
      <c r="F34" s="232" t="s">
        <v>104</v>
      </c>
      <c r="G34" s="232"/>
      <c r="H34" s="233" t="s">
        <v>104</v>
      </c>
      <c r="I34" s="256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55"/>
      <c r="F35" s="232" t="s">
        <v>104</v>
      </c>
      <c r="G35" s="232"/>
      <c r="H35" s="233" t="s">
        <v>104</v>
      </c>
      <c r="I35" s="256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55"/>
      <c r="F36" s="232" t="s">
        <v>104</v>
      </c>
      <c r="G36" s="232"/>
      <c r="H36" s="233" t="s">
        <v>104</v>
      </c>
      <c r="I36" s="256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54"/>
      <c r="F37" s="230" t="s">
        <v>104</v>
      </c>
      <c r="G37" s="230"/>
      <c r="H37" s="236" t="s">
        <v>104</v>
      </c>
      <c r="I37" s="258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55"/>
      <c r="F38" s="232" t="s">
        <v>104</v>
      </c>
      <c r="G38" s="232"/>
      <c r="H38" s="233" t="s">
        <v>104</v>
      </c>
      <c r="I38" s="256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55"/>
      <c r="F39" s="232" t="s">
        <v>104</v>
      </c>
      <c r="G39" s="232"/>
      <c r="H39" s="233" t="s">
        <v>104</v>
      </c>
      <c r="I39" s="256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55"/>
      <c r="F40" s="232" t="s">
        <v>104</v>
      </c>
      <c r="G40" s="232"/>
      <c r="H40" s="233" t="s">
        <v>104</v>
      </c>
      <c r="I40" s="256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55"/>
      <c r="F41" s="232" t="s">
        <v>104</v>
      </c>
      <c r="G41" s="232"/>
      <c r="H41" s="233" t="s">
        <v>104</v>
      </c>
      <c r="I41" s="256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55"/>
      <c r="F42" s="232" t="s">
        <v>104</v>
      </c>
      <c r="G42" s="232"/>
      <c r="H42" s="233" t="s">
        <v>104</v>
      </c>
      <c r="I42" s="256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55"/>
      <c r="F43" s="232" t="s">
        <v>104</v>
      </c>
      <c r="G43" s="232"/>
      <c r="H43" s="233" t="s">
        <v>104</v>
      </c>
      <c r="I43" s="256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496" t="s">
        <v>2</v>
      </c>
      <c r="B53" s="497"/>
      <c r="C53" s="498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496" t="s">
        <v>31</v>
      </c>
      <c r="B54" s="497"/>
      <c r="C54" s="498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52" t="s">
        <v>104</v>
      </c>
      <c r="G55" s="248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68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9"/>
      <c r="F71" s="232" t="s">
        <v>104</v>
      </c>
      <c r="G71" s="222"/>
      <c r="H71" s="233" t="s">
        <v>104</v>
      </c>
      <c r="I71" s="225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496" t="s">
        <v>2</v>
      </c>
      <c r="B78" s="497"/>
      <c r="C78" s="498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496" t="s">
        <v>31</v>
      </c>
      <c r="B79" s="497"/>
      <c r="C79" s="498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0" ht="15.75" x14ac:dyDescent="0.25">
      <c r="A81" s="240" t="s">
        <v>133</v>
      </c>
      <c r="J81" s="135"/>
    </row>
    <row r="82" spans="1:10" ht="15.75" x14ac:dyDescent="0.25">
      <c r="A82" s="241" t="s">
        <v>134</v>
      </c>
      <c r="J82" s="135"/>
    </row>
  </sheetData>
  <mergeCells count="26"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</mergeCells>
  <conditionalFormatting sqref="E21:I25 E45:I50 E73:I77 J27:J79">
    <cfRule type="cellIs" dxfId="5" priority="3" stopIfTrue="1" operator="lessThan">
      <formula>0</formula>
    </cfRule>
    <cfRule type="cellIs" dxfId="4" priority="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7"/>
  <sheetViews>
    <sheetView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9" width="9.140625" style="2"/>
    <col min="10" max="10" width="9" style="2" customWidth="1"/>
    <col min="11" max="11" width="10.42578125" style="2" hidden="1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145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'K5'!D78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'K5'!F78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'K5'!H78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28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  <mergeCell ref="B16:J16"/>
    <mergeCell ref="B17:J17"/>
    <mergeCell ref="B18:J18"/>
    <mergeCell ref="B19:J19"/>
    <mergeCell ref="C20:E20"/>
    <mergeCell ref="F20:G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82"/>
  <sheetViews>
    <sheetView showGridLines="0" zoomScale="85" zoomScaleNormal="85" workbookViewId="0">
      <selection activeCell="A9" sqref="A9:A25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42578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10" width="14.7109375" style="1" customWidth="1"/>
    <col min="11" max="16384" width="9.140625" style="1"/>
  </cols>
  <sheetData>
    <row r="1" spans="1:13" ht="26.25" x14ac:dyDescent="0.4">
      <c r="A1" s="292" t="str">
        <f>"PAB-KOSTENSTAAT: 5e indiening "&amp;'Personalia &amp; Navigatie'!E3</f>
        <v>PAB-KOSTENSTAAT: 5e indiening 2019</v>
      </c>
      <c r="B1" s="105"/>
      <c r="C1" s="106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11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>
        <f>'Personalia &amp; Navigatie'!H18</f>
        <v>0</v>
      </c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2.25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54"/>
      <c r="F9" s="230" t="s">
        <v>104</v>
      </c>
      <c r="G9" s="230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55"/>
      <c r="F10" s="232" t="s">
        <v>104</v>
      </c>
      <c r="G10" s="23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55"/>
      <c r="F11" s="232" t="s">
        <v>104</v>
      </c>
      <c r="G11" s="23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55"/>
      <c r="F12" s="232" t="s">
        <v>104</v>
      </c>
      <c r="G12" s="23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55"/>
      <c r="F13" s="232" t="s">
        <v>104</v>
      </c>
      <c r="G13" s="232"/>
      <c r="H13" s="233" t="s">
        <v>104</v>
      </c>
      <c r="I13" s="225"/>
    </row>
    <row r="14" spans="1:13" ht="20.100000000000001" customHeight="1" x14ac:dyDescent="0.2">
      <c r="A14" s="303"/>
      <c r="B14" s="213"/>
      <c r="C14" s="205"/>
      <c r="D14" s="229" t="s">
        <v>104</v>
      </c>
      <c r="E14" s="255"/>
      <c r="F14" s="232" t="s">
        <v>104</v>
      </c>
      <c r="G14" s="23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55"/>
      <c r="F15" s="232" t="s">
        <v>104</v>
      </c>
      <c r="G15" s="23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55"/>
      <c r="F16" s="232" t="s">
        <v>104</v>
      </c>
      <c r="G16" s="23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55"/>
      <c r="F17" s="232" t="s">
        <v>104</v>
      </c>
      <c r="G17" s="23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55"/>
      <c r="F18" s="232" t="s">
        <v>104</v>
      </c>
      <c r="G18" s="23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55"/>
      <c r="F19" s="232" t="s">
        <v>104</v>
      </c>
      <c r="G19" s="232"/>
      <c r="H19" s="233" t="s">
        <v>104</v>
      </c>
      <c r="I19" s="225"/>
    </row>
    <row r="20" spans="1:13" ht="20.100000000000001" customHeight="1" x14ac:dyDescent="0.2">
      <c r="A20" s="303"/>
      <c r="B20" s="213"/>
      <c r="C20" s="205"/>
      <c r="D20" s="229" t="s">
        <v>104</v>
      </c>
      <c r="E20" s="255"/>
      <c r="F20" s="232" t="s">
        <v>104</v>
      </c>
      <c r="G20" s="232"/>
      <c r="H20" s="233" t="s">
        <v>104</v>
      </c>
      <c r="I20" s="225"/>
    </row>
    <row r="21" spans="1:13" ht="20.100000000000001" customHeight="1" x14ac:dyDescent="0.2">
      <c r="A21" s="303" t="s">
        <v>34</v>
      </c>
      <c r="B21" s="212" t="s">
        <v>34</v>
      </c>
      <c r="C21" s="205" t="s">
        <v>34</v>
      </c>
      <c r="D21" s="229" t="s">
        <v>104</v>
      </c>
      <c r="E21" s="255"/>
      <c r="F21" s="232" t="s">
        <v>104</v>
      </c>
      <c r="G21" s="232"/>
      <c r="H21" s="233" t="s">
        <v>104</v>
      </c>
      <c r="I21" s="256" t="s">
        <v>34</v>
      </c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55"/>
      <c r="F22" s="232" t="s">
        <v>104</v>
      </c>
      <c r="G22" s="232"/>
      <c r="H22" s="233" t="s">
        <v>104</v>
      </c>
      <c r="I22" s="256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55"/>
      <c r="F23" s="232" t="s">
        <v>104</v>
      </c>
      <c r="G23" s="232"/>
      <c r="H23" s="233" t="s">
        <v>104</v>
      </c>
      <c r="I23" s="256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55"/>
      <c r="F24" s="232" t="s">
        <v>104</v>
      </c>
      <c r="G24" s="232"/>
      <c r="H24" s="233" t="s">
        <v>104</v>
      </c>
      <c r="I24" s="256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0"/>
      <c r="F25" s="234" t="s">
        <v>104</v>
      </c>
      <c r="G25" s="234"/>
      <c r="H25" s="235" t="s">
        <v>104</v>
      </c>
      <c r="I25" s="257"/>
      <c r="J25" s="190"/>
      <c r="K25" s="190"/>
      <c r="L25" s="190"/>
      <c r="M25" s="190"/>
    </row>
    <row r="26" spans="1:13" ht="20.100000000000001" customHeight="1" thickBot="1" x14ac:dyDescent="0.3">
      <c r="A26" s="496" t="s">
        <v>2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 t="s">
        <v>31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60"/>
      <c r="F28" s="252" t="s">
        <v>104</v>
      </c>
      <c r="G28" s="260"/>
      <c r="H28" s="231" t="s">
        <v>104</v>
      </c>
      <c r="I28" s="26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55"/>
      <c r="F29" s="232" t="s">
        <v>104</v>
      </c>
      <c r="G29" s="232"/>
      <c r="H29" s="233" t="s">
        <v>104</v>
      </c>
      <c r="I29" s="256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55"/>
      <c r="F30" s="232" t="s">
        <v>104</v>
      </c>
      <c r="G30" s="232"/>
      <c r="H30" s="233" t="s">
        <v>104</v>
      </c>
      <c r="I30" s="256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55"/>
      <c r="F31" s="232" t="s">
        <v>104</v>
      </c>
      <c r="G31" s="232"/>
      <c r="H31" s="233" t="s">
        <v>104</v>
      </c>
      <c r="I31" s="256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55"/>
      <c r="F32" s="232" t="s">
        <v>104</v>
      </c>
      <c r="G32" s="232"/>
      <c r="H32" s="233" t="s">
        <v>104</v>
      </c>
      <c r="I32" s="256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55"/>
      <c r="F33" s="232" t="s">
        <v>104</v>
      </c>
      <c r="G33" s="232"/>
      <c r="H33" s="233" t="s">
        <v>104</v>
      </c>
      <c r="I33" s="256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55"/>
      <c r="F34" s="232" t="s">
        <v>104</v>
      </c>
      <c r="G34" s="232"/>
      <c r="H34" s="233" t="s">
        <v>104</v>
      </c>
      <c r="I34" s="256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55"/>
      <c r="F35" s="232" t="s">
        <v>104</v>
      </c>
      <c r="G35" s="232"/>
      <c r="H35" s="233" t="s">
        <v>104</v>
      </c>
      <c r="I35" s="256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55"/>
      <c r="F36" s="232" t="s">
        <v>104</v>
      </c>
      <c r="G36" s="232"/>
      <c r="H36" s="233" t="s">
        <v>104</v>
      </c>
      <c r="I36" s="256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54"/>
      <c r="F37" s="230" t="s">
        <v>104</v>
      </c>
      <c r="G37" s="230"/>
      <c r="H37" s="236" t="s">
        <v>104</v>
      </c>
      <c r="I37" s="258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55"/>
      <c r="F38" s="232" t="s">
        <v>104</v>
      </c>
      <c r="G38" s="232"/>
      <c r="H38" s="233" t="s">
        <v>104</v>
      </c>
      <c r="I38" s="256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55"/>
      <c r="F39" s="232" t="s">
        <v>104</v>
      </c>
      <c r="G39" s="232"/>
      <c r="H39" s="233" t="s">
        <v>104</v>
      </c>
      <c r="I39" s="256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55"/>
      <c r="F40" s="232" t="s">
        <v>104</v>
      </c>
      <c r="G40" s="232"/>
      <c r="H40" s="233" t="s">
        <v>104</v>
      </c>
      <c r="I40" s="256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55"/>
      <c r="F41" s="232" t="s">
        <v>104</v>
      </c>
      <c r="G41" s="232"/>
      <c r="H41" s="233" t="s">
        <v>104</v>
      </c>
      <c r="I41" s="256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55"/>
      <c r="F42" s="232" t="s">
        <v>104</v>
      </c>
      <c r="G42" s="232"/>
      <c r="H42" s="233" t="s">
        <v>104</v>
      </c>
      <c r="I42" s="256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55"/>
      <c r="F43" s="232" t="s">
        <v>104</v>
      </c>
      <c r="G43" s="232"/>
      <c r="H43" s="233" t="s">
        <v>104</v>
      </c>
      <c r="I43" s="256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496" t="s">
        <v>2</v>
      </c>
      <c r="B53" s="497"/>
      <c r="C53" s="498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496" t="s">
        <v>31</v>
      </c>
      <c r="B54" s="497"/>
      <c r="C54" s="498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52" t="s">
        <v>104</v>
      </c>
      <c r="G55" s="248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68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9"/>
      <c r="F71" s="232" t="s">
        <v>104</v>
      </c>
      <c r="G71" s="222"/>
      <c r="H71" s="233" t="s">
        <v>104</v>
      </c>
      <c r="I71" s="225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496" t="s">
        <v>2</v>
      </c>
      <c r="B78" s="497"/>
      <c r="C78" s="498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496" t="s">
        <v>31</v>
      </c>
      <c r="B79" s="497"/>
      <c r="C79" s="498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0" ht="15.75" x14ac:dyDescent="0.25">
      <c r="A81" s="240" t="s">
        <v>133</v>
      </c>
      <c r="J81" s="135"/>
    </row>
    <row r="82" spans="1:10" ht="15.75" x14ac:dyDescent="0.25">
      <c r="A82" s="241" t="s">
        <v>134</v>
      </c>
      <c r="J82" s="135"/>
    </row>
  </sheetData>
  <mergeCells count="26">
    <mergeCell ref="A79:C79"/>
    <mergeCell ref="D79:I79"/>
    <mergeCell ref="A54:C54"/>
    <mergeCell ref="D54:I54"/>
    <mergeCell ref="A78:C78"/>
    <mergeCell ref="D78:E78"/>
    <mergeCell ref="F78:G78"/>
    <mergeCell ref="H78:I78"/>
    <mergeCell ref="A27:C27"/>
    <mergeCell ref="D27:I27"/>
    <mergeCell ref="A53:C53"/>
    <mergeCell ref="D53:E53"/>
    <mergeCell ref="F53:G53"/>
    <mergeCell ref="H53:I53"/>
    <mergeCell ref="D7:G7"/>
    <mergeCell ref="I7:I8"/>
    <mergeCell ref="A26:C26"/>
    <mergeCell ref="D26:E26"/>
    <mergeCell ref="F26:G26"/>
    <mergeCell ref="H26:I26"/>
    <mergeCell ref="C7:C8"/>
    <mergeCell ref="A4:B4"/>
    <mergeCell ref="A5:B5"/>
    <mergeCell ref="A6:B6"/>
    <mergeCell ref="A7:A8"/>
    <mergeCell ref="B7:B8"/>
  </mergeCells>
  <conditionalFormatting sqref="E21:I25 E45:I50 E73:I77 J27:J79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topLeftCell="A2"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10" width="9.140625" style="2"/>
    <col min="11" max="11" width="0.140625" style="2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144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'K6'!D78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'K6'!F78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'K6'!H78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19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  <mergeCell ref="B16:J16"/>
    <mergeCell ref="B17:J17"/>
    <mergeCell ref="B18:J18"/>
    <mergeCell ref="B19:J19"/>
    <mergeCell ref="C20:E20"/>
    <mergeCell ref="F20:G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M47"/>
  <sheetViews>
    <sheetView showGridLines="0" topLeftCell="A4" zoomScale="80" zoomScaleNormal="80" workbookViewId="0">
      <selection activeCell="B28" sqref="B28:B30"/>
    </sheetView>
  </sheetViews>
  <sheetFormatPr defaultRowHeight="12.75" x14ac:dyDescent="0.2"/>
  <cols>
    <col min="1" max="1" width="27" style="15" customWidth="1"/>
    <col min="2" max="2" width="16.5703125" style="15" customWidth="1"/>
    <col min="3" max="3" width="17.7109375" style="15" bestFit="1" customWidth="1"/>
    <col min="4" max="4" width="15" style="15" bestFit="1" customWidth="1"/>
    <col min="5" max="5" width="18.28515625" style="15" customWidth="1"/>
    <col min="6" max="6" width="16.28515625" style="15" customWidth="1"/>
    <col min="7" max="7" width="19.85546875" style="15" bestFit="1" customWidth="1"/>
    <col min="8" max="8" width="15.7109375" style="15" customWidth="1"/>
    <col min="9" max="9" width="20.140625" style="15" bestFit="1" customWidth="1"/>
    <col min="10" max="10" width="9.140625" style="15"/>
    <col min="11" max="11" width="9.140625" style="15" customWidth="1"/>
    <col min="12" max="16384" width="9.140625" style="15"/>
  </cols>
  <sheetData>
    <row r="1" spans="1:13" ht="12.75" customHeight="1" x14ac:dyDescent="0.2">
      <c r="A1" s="177"/>
      <c r="B1" s="119"/>
      <c r="C1" s="119"/>
      <c r="D1" s="119"/>
      <c r="E1" s="120"/>
      <c r="F1" s="178"/>
      <c r="G1" s="179"/>
      <c r="H1" s="179"/>
      <c r="I1" s="186"/>
      <c r="J1" s="182"/>
      <c r="K1" s="182"/>
      <c r="L1" s="182"/>
      <c r="M1" s="182"/>
    </row>
    <row r="2" spans="1:13" ht="27.75" x14ac:dyDescent="0.2">
      <c r="A2" s="301" t="str">
        <f>"BUDGETOVERZICHT  "&amp;'Personalia &amp; Navigatie'!E3</f>
        <v>BUDGETOVERZICHT  2019</v>
      </c>
      <c r="B2" s="302"/>
      <c r="C2" s="302">
        <v>2019</v>
      </c>
      <c r="D2" s="121"/>
      <c r="E2" s="122"/>
      <c r="F2" s="180"/>
      <c r="G2" s="181"/>
      <c r="H2" s="181"/>
      <c r="I2" s="187"/>
      <c r="J2" s="182"/>
      <c r="K2" s="182"/>
      <c r="L2" s="182"/>
      <c r="M2" s="182"/>
    </row>
    <row r="3" spans="1:13" ht="27" customHeight="1" thickBot="1" x14ac:dyDescent="0.25">
      <c r="A3" s="125" t="s">
        <v>118</v>
      </c>
      <c r="B3" s="123"/>
      <c r="C3" s="123"/>
      <c r="D3" s="123"/>
      <c r="E3" s="124"/>
      <c r="F3" s="180"/>
      <c r="G3" s="181"/>
      <c r="H3" s="181"/>
      <c r="I3" s="187"/>
      <c r="J3" s="182"/>
      <c r="K3" s="182"/>
      <c r="L3" s="182"/>
      <c r="M3" s="182"/>
    </row>
    <row r="4" spans="1:13" s="20" customFormat="1" ht="24" customHeight="1" x14ac:dyDescent="0.25">
      <c r="A4" s="126" t="s">
        <v>72</v>
      </c>
      <c r="B4" s="577" t="str">
        <f>'Personalia &amp; Navigatie'!H9 &amp; " " &amp; 'Personalia &amp; Navigatie'!H12</f>
        <v xml:space="preserve"> </v>
      </c>
      <c r="C4" s="577"/>
      <c r="D4" s="577"/>
      <c r="E4" s="578"/>
      <c r="F4" s="111"/>
      <c r="G4" s="109"/>
      <c r="H4" s="31"/>
      <c r="I4" s="36"/>
      <c r="J4" s="31"/>
      <c r="K4" s="31"/>
      <c r="L4" s="31"/>
      <c r="M4" s="185"/>
    </row>
    <row r="5" spans="1:13" s="20" customFormat="1" ht="24" customHeight="1" x14ac:dyDescent="0.25">
      <c r="A5" s="127" t="s">
        <v>73</v>
      </c>
      <c r="B5" s="575">
        <f>'Personalia &amp; Navigatie'!H15</f>
        <v>0</v>
      </c>
      <c r="C5" s="575"/>
      <c r="D5" s="575"/>
      <c r="E5" s="576"/>
      <c r="F5" s="111"/>
      <c r="G5" s="109"/>
      <c r="H5" s="31"/>
      <c r="I5" s="36"/>
      <c r="J5" s="31"/>
      <c r="K5" s="31"/>
      <c r="L5" s="31"/>
      <c r="M5" s="185"/>
    </row>
    <row r="6" spans="1:13" s="20" customFormat="1" ht="27" customHeight="1" thickBot="1" x14ac:dyDescent="0.3">
      <c r="A6" s="128" t="s">
        <v>74</v>
      </c>
      <c r="B6" s="585">
        <f>'Personalia &amp; Navigatie'!H18</f>
        <v>0</v>
      </c>
      <c r="C6" s="585"/>
      <c r="D6" s="585"/>
      <c r="E6" s="586"/>
      <c r="F6" s="116"/>
      <c r="G6" s="113"/>
      <c r="H6" s="117"/>
      <c r="I6" s="118"/>
      <c r="J6" s="31"/>
      <c r="K6" s="31"/>
      <c r="L6" s="31"/>
      <c r="M6" s="185"/>
    </row>
    <row r="7" spans="1:13" ht="12.75" customHeight="1" x14ac:dyDescent="0.2">
      <c r="A7" s="623" t="s">
        <v>106</v>
      </c>
      <c r="B7" s="579"/>
      <c r="C7" s="579"/>
      <c r="D7" s="579"/>
      <c r="E7" s="579"/>
      <c r="F7" s="650" t="s">
        <v>107</v>
      </c>
      <c r="G7" s="651"/>
      <c r="H7" s="617">
        <f>B7*0.95</f>
        <v>0</v>
      </c>
      <c r="I7" s="618"/>
      <c r="J7" s="182"/>
      <c r="K7" s="182"/>
      <c r="L7" s="181"/>
      <c r="M7" s="182"/>
    </row>
    <row r="8" spans="1:13" ht="12.75" customHeight="1" x14ac:dyDescent="0.2">
      <c r="A8" s="624"/>
      <c r="B8" s="580"/>
      <c r="C8" s="580"/>
      <c r="D8" s="580"/>
      <c r="E8" s="580"/>
      <c r="F8" s="652"/>
      <c r="G8" s="653"/>
      <c r="H8" s="619"/>
      <c r="I8" s="620"/>
      <c r="J8" s="182"/>
      <c r="K8" s="182"/>
      <c r="L8" s="182"/>
      <c r="M8" s="182"/>
    </row>
    <row r="9" spans="1:13" ht="12.75" customHeight="1" thickBot="1" x14ac:dyDescent="0.25">
      <c r="A9" s="624"/>
      <c r="B9" s="580"/>
      <c r="C9" s="580"/>
      <c r="D9" s="580"/>
      <c r="E9" s="580"/>
      <c r="F9" s="654"/>
      <c r="G9" s="655"/>
      <c r="H9" s="621"/>
      <c r="I9" s="622"/>
    </row>
    <row r="10" spans="1:13" ht="12.75" customHeight="1" x14ac:dyDescent="0.2">
      <c r="A10" s="624"/>
      <c r="B10" s="580"/>
      <c r="C10" s="580"/>
      <c r="D10" s="580"/>
      <c r="E10" s="580"/>
      <c r="F10" s="626" t="s">
        <v>108</v>
      </c>
      <c r="G10" s="627"/>
      <c r="H10" s="617">
        <f>B7*0.05</f>
        <v>0</v>
      </c>
      <c r="I10" s="618"/>
    </row>
    <row r="11" spans="1:13" ht="24.75" customHeight="1" x14ac:dyDescent="0.2">
      <c r="A11" s="624"/>
      <c r="B11" s="580"/>
      <c r="C11" s="580"/>
      <c r="D11" s="580"/>
      <c r="E11" s="580"/>
      <c r="F11" s="628"/>
      <c r="G11" s="629"/>
      <c r="H11" s="619"/>
      <c r="I11" s="620"/>
    </row>
    <row r="12" spans="1:13" ht="0.75" customHeight="1" thickBot="1" x14ac:dyDescent="0.25">
      <c r="A12" s="625"/>
      <c r="B12" s="581"/>
      <c r="C12" s="581"/>
      <c r="D12" s="581"/>
      <c r="E12" s="581"/>
      <c r="F12" s="630"/>
      <c r="G12" s="631"/>
      <c r="H12" s="621"/>
      <c r="I12" s="622"/>
    </row>
    <row r="13" spans="1:13" ht="12.75" customHeight="1" x14ac:dyDescent="0.2">
      <c r="A13" s="464" t="s">
        <v>5</v>
      </c>
      <c r="B13" s="587"/>
      <c r="C13" s="587"/>
      <c r="D13" s="587"/>
      <c r="E13" s="465"/>
      <c r="F13" s="464" t="s">
        <v>30</v>
      </c>
      <c r="G13" s="465"/>
      <c r="H13" s="636" t="s">
        <v>6</v>
      </c>
      <c r="I13" s="637"/>
    </row>
    <row r="14" spans="1:13" ht="12.75" customHeight="1" x14ac:dyDescent="0.2">
      <c r="A14" s="466"/>
      <c r="B14" s="588"/>
      <c r="C14" s="588"/>
      <c r="D14" s="588"/>
      <c r="E14" s="467"/>
      <c r="F14" s="466"/>
      <c r="G14" s="467"/>
      <c r="H14" s="638"/>
      <c r="I14" s="639"/>
    </row>
    <row r="15" spans="1:13" ht="12.75" customHeight="1" thickBot="1" x14ac:dyDescent="0.25">
      <c r="A15" s="468"/>
      <c r="B15" s="589"/>
      <c r="C15" s="589"/>
      <c r="D15" s="589"/>
      <c r="E15" s="469"/>
      <c r="F15" s="468"/>
      <c r="G15" s="469"/>
      <c r="H15" s="640"/>
      <c r="I15" s="641"/>
    </row>
    <row r="16" spans="1:13" ht="12.75" customHeight="1" x14ac:dyDescent="0.2">
      <c r="A16" s="647"/>
      <c r="B16" s="582" t="s">
        <v>8</v>
      </c>
      <c r="C16" s="582" t="s">
        <v>9</v>
      </c>
      <c r="D16" s="596" t="s">
        <v>3</v>
      </c>
      <c r="E16" s="590" t="s">
        <v>86</v>
      </c>
      <c r="F16" s="632" t="s">
        <v>149</v>
      </c>
      <c r="G16" s="633"/>
      <c r="H16" s="645" t="s">
        <v>7</v>
      </c>
      <c r="I16" s="642" t="s">
        <v>86</v>
      </c>
    </row>
    <row r="17" spans="1:13" ht="12.75" customHeight="1" thickBot="1" x14ac:dyDescent="0.25">
      <c r="A17" s="648"/>
      <c r="B17" s="583"/>
      <c r="C17" s="583"/>
      <c r="D17" s="597"/>
      <c r="E17" s="591"/>
      <c r="F17" s="634"/>
      <c r="G17" s="635"/>
      <c r="H17" s="646"/>
      <c r="I17" s="643"/>
    </row>
    <row r="18" spans="1:13" ht="12.75" customHeight="1" x14ac:dyDescent="0.2">
      <c r="A18" s="648"/>
      <c r="B18" s="583"/>
      <c r="C18" s="583"/>
      <c r="D18" s="597"/>
      <c r="E18" s="591"/>
      <c r="F18" s="571"/>
      <c r="G18" s="572"/>
      <c r="H18" s="646"/>
      <c r="I18" s="643"/>
    </row>
    <row r="19" spans="1:13" ht="12.75" customHeight="1" x14ac:dyDescent="0.2">
      <c r="A19" s="648"/>
      <c r="B19" s="583"/>
      <c r="C19" s="583"/>
      <c r="D19" s="597"/>
      <c r="E19" s="591"/>
      <c r="F19" s="571"/>
      <c r="G19" s="572"/>
      <c r="H19" s="646"/>
      <c r="I19" s="643"/>
    </row>
    <row r="20" spans="1:13" ht="12.75" customHeight="1" x14ac:dyDescent="0.2">
      <c r="A20" s="648"/>
      <c r="B20" s="583"/>
      <c r="C20" s="583"/>
      <c r="D20" s="597"/>
      <c r="E20" s="591"/>
      <c r="F20" s="571"/>
      <c r="G20" s="572"/>
      <c r="H20" s="646"/>
      <c r="I20" s="643"/>
    </row>
    <row r="21" spans="1:13" ht="12.75" customHeight="1" thickBot="1" x14ac:dyDescent="0.25">
      <c r="A21" s="649"/>
      <c r="B21" s="584"/>
      <c r="C21" s="584"/>
      <c r="D21" s="598"/>
      <c r="E21" s="592"/>
      <c r="F21" s="573"/>
      <c r="G21" s="574"/>
      <c r="H21" s="646"/>
      <c r="I21" s="644"/>
      <c r="J21" s="182"/>
      <c r="K21" s="182"/>
      <c r="L21" s="182"/>
      <c r="M21" s="182"/>
    </row>
    <row r="22" spans="1:13" ht="12.75" customHeight="1" x14ac:dyDescent="0.2">
      <c r="A22" s="593" t="s">
        <v>48</v>
      </c>
      <c r="B22" s="438">
        <f>'K1'!D78+'K1'!F78</f>
        <v>0</v>
      </c>
      <c r="C22" s="438"/>
      <c r="D22" s="557"/>
      <c r="E22" s="547"/>
      <c r="F22" s="615">
        <f>IF(E22&lt;G$20,IF(SUM($F$18,$D$22:$D24)&lt;' Werkkapitaal 2015'!$G$14,$D22,IF($D22-(SUM($F$18,$D$22:$D24)-' Werkkapitaal 2015'!$G$14)&lt;0,0,$D22-(SUM($F$18,$D$22:$D24)-' Werkkapitaal 2015'!$G$14))),IF(SUM($F$18:$F$21,$D$22:$D24)&lt;$B$7,$D22,IF($D22-(SUM($F$18:$F$21,$D$22:$D24)-$B$7)&lt;0,0,$D22-(SUM($F$18:$F$21,$D$22:$D24)-$B$7))))</f>
        <v>0</v>
      </c>
      <c r="G22" s="616"/>
      <c r="H22" s="548">
        <f>IF(E22&lt;G$20,IF(SUM($F$18,$D$22:$D24)&lt;' Werkkapitaal 2015'!$G$14,0,IF($D22-(SUM($F$18,$D$22:$D24)-' Werkkapitaal 2015'!$G$14)&lt;0,$D22,$D22-$F22)),IF(SUM($F$18:$F$21,$D$22:$D24)&lt;$B$7,0,IF($D22-(SUM($F$18:$F$21,$D$22:$D24)-$B$7)&lt;0,$D22,$D22-$F22)))</f>
        <v>0</v>
      </c>
      <c r="I22" s="560"/>
      <c r="J22" s="182"/>
      <c r="K22" s="182"/>
      <c r="L22" s="182"/>
      <c r="M22" s="182"/>
    </row>
    <row r="23" spans="1:13" ht="12.75" customHeight="1" x14ac:dyDescent="0.2">
      <c r="A23" s="594"/>
      <c r="B23" s="435"/>
      <c r="C23" s="435"/>
      <c r="D23" s="558"/>
      <c r="E23" s="547"/>
      <c r="F23" s="553"/>
      <c r="G23" s="554"/>
      <c r="H23" s="549"/>
      <c r="I23" s="560"/>
      <c r="J23" s="182"/>
      <c r="K23" s="182"/>
      <c r="L23" s="182"/>
      <c r="M23" s="182"/>
    </row>
    <row r="24" spans="1:13" ht="12.75" customHeight="1" x14ac:dyDescent="0.2">
      <c r="A24" s="595"/>
      <c r="B24" s="436"/>
      <c r="C24" s="436"/>
      <c r="D24" s="559"/>
      <c r="E24" s="547"/>
      <c r="F24" s="555"/>
      <c r="G24" s="556"/>
      <c r="H24" s="550"/>
      <c r="I24" s="560"/>
      <c r="J24" s="182"/>
      <c r="K24" s="182"/>
      <c r="L24" s="182"/>
      <c r="M24" s="182"/>
    </row>
    <row r="25" spans="1:13" ht="12.75" customHeight="1" x14ac:dyDescent="0.2">
      <c r="A25" s="593" t="s">
        <v>49</v>
      </c>
      <c r="B25" s="438">
        <f>'K2'!D78+'K2'!F78</f>
        <v>0</v>
      </c>
      <c r="C25" s="438">
        <f>'K2'!H78</f>
        <v>0</v>
      </c>
      <c r="D25" s="557">
        <f>SUM(B25:C27)</f>
        <v>0</v>
      </c>
      <c r="E25" s="547"/>
      <c r="F25" s="551">
        <f>IF(E25&lt;G$20,IF(SUM($F$18,$D$22:$D27)&lt;' Werkkapitaal 2015'!$G$14,$D25,IF($D25-(SUM($F$18,$D$22:$D27)-' Werkkapitaal 2015'!$G$14)&lt;0,0,$D25-(SUM($F$18,$D$22:$D27)-' Werkkapitaal 2015'!$G$14))),IF(SUM($F$18:$F$21,$D$22:$D27)&lt;$B$7,$D25,IF($D25-(SUM($F$18:$F$21,$D$22:$D27)-$B$7)&lt;0,0,$D25-(SUM($F$18:$F$21,$D$22:$D27)-$B$7))))</f>
        <v>0</v>
      </c>
      <c r="G25" s="552"/>
      <c r="H25" s="548">
        <f>IF(E25&lt;G$20,IF(SUM($F$18,$D$22:$D27)&lt;' Werkkapitaal 2015'!$G$14,0,IF($D25-(SUM($F$18,$D$22:$D27)-' Werkkapitaal 2015'!$G$14)&lt;0,$D25,$D25-$F25)),IF(SUM($F$18:$F$21,$D$22:$D27)&lt;$B$7,0,IF($D25-(SUM($F$18:$F$21,$D$22:$D27)-$B$7)&lt;0,$D25,$D25-$F25)))</f>
        <v>0</v>
      </c>
      <c r="I25" s="560"/>
      <c r="J25" s="182"/>
      <c r="K25" s="182"/>
      <c r="L25" s="182"/>
      <c r="M25" s="182"/>
    </row>
    <row r="26" spans="1:13" ht="12.75" customHeight="1" x14ac:dyDescent="0.2">
      <c r="A26" s="594"/>
      <c r="B26" s="435"/>
      <c r="C26" s="435"/>
      <c r="D26" s="558"/>
      <c r="E26" s="547"/>
      <c r="F26" s="553"/>
      <c r="G26" s="554"/>
      <c r="H26" s="549"/>
      <c r="I26" s="560"/>
      <c r="J26" s="182"/>
      <c r="K26" s="182"/>
      <c r="L26" s="182"/>
      <c r="M26" s="182"/>
    </row>
    <row r="27" spans="1:13" ht="12.75" customHeight="1" x14ac:dyDescent="0.2">
      <c r="A27" s="595"/>
      <c r="B27" s="436"/>
      <c r="C27" s="436"/>
      <c r="D27" s="559"/>
      <c r="E27" s="547"/>
      <c r="F27" s="555"/>
      <c r="G27" s="556"/>
      <c r="H27" s="550"/>
      <c r="I27" s="560"/>
      <c r="J27" s="182"/>
      <c r="K27" s="182"/>
      <c r="L27" s="182"/>
      <c r="M27" s="182"/>
    </row>
    <row r="28" spans="1:13" ht="12.75" customHeight="1" x14ac:dyDescent="0.2">
      <c r="A28" s="593" t="s">
        <v>50</v>
      </c>
      <c r="B28" s="438">
        <f>'K3'!D78+'K3'!F78</f>
        <v>0</v>
      </c>
      <c r="C28" s="438">
        <f>'K3'!H78</f>
        <v>0</v>
      </c>
      <c r="D28" s="557">
        <f>SUM(B28:C30)</f>
        <v>0</v>
      </c>
      <c r="E28" s="547"/>
      <c r="F28" s="551">
        <f>IF(E28&lt;G$20,IF(SUM($F$18,$D$22:$D30)&lt;' Werkkapitaal 2015'!$G$14,$D28,IF($D28-(SUM($F$18,$D$22:$D30)-' Werkkapitaal 2015'!$G$14)&lt;0,0,$D28-(SUM($F$18,$D$22:$D30)-' Werkkapitaal 2015'!$G$14))),IF(SUM($F$18:$F$21,$D$22:$D30)&lt;$B$7,$D28,IF($D28-(SUM($F$18:$F$21,$D$22:$D30)-$B$7)&lt;0,0,$D28-(SUM($F$18:$F$21,$D$22:$D30)-$B$7))))</f>
        <v>0</v>
      </c>
      <c r="G28" s="552"/>
      <c r="H28" s="548">
        <f>IF(E28&lt;G$20,IF(SUM($F$18,$D$22:$D30)&lt;' Werkkapitaal 2015'!$G$14,0,IF($D28-(SUM($F$18,$D$22:$D30)-' Werkkapitaal 2015'!$G$14)&lt;0,$D28,$D28-$F28)),IF(SUM($F$18:$F$21,$D$22:$D30)&lt;$B$7,0,IF($D28-(SUM($F$18:$F$21,$D$22:$D30)-$B$7)&lt;0,$D28,$D28-$F28)))</f>
        <v>0</v>
      </c>
      <c r="I28" s="560"/>
      <c r="J28" s="182"/>
      <c r="K28" s="182"/>
      <c r="L28" s="182"/>
      <c r="M28" s="182"/>
    </row>
    <row r="29" spans="1:13" ht="12.75" customHeight="1" x14ac:dyDescent="0.2">
      <c r="A29" s="594"/>
      <c r="B29" s="435"/>
      <c r="C29" s="435"/>
      <c r="D29" s="558"/>
      <c r="E29" s="547"/>
      <c r="F29" s="553"/>
      <c r="G29" s="554"/>
      <c r="H29" s="549"/>
      <c r="I29" s="560"/>
      <c r="J29" s="182"/>
      <c r="K29" s="182"/>
      <c r="L29" s="182"/>
      <c r="M29" s="182"/>
    </row>
    <row r="30" spans="1:13" ht="12.75" customHeight="1" x14ac:dyDescent="0.2">
      <c r="A30" s="595"/>
      <c r="B30" s="436"/>
      <c r="C30" s="436"/>
      <c r="D30" s="559"/>
      <c r="E30" s="547"/>
      <c r="F30" s="555"/>
      <c r="G30" s="556"/>
      <c r="H30" s="550"/>
      <c r="I30" s="560"/>
      <c r="J30" s="182"/>
      <c r="K30" s="182"/>
      <c r="L30" s="182"/>
      <c r="M30" s="182"/>
    </row>
    <row r="31" spans="1:13" ht="12.75" customHeight="1" x14ac:dyDescent="0.2">
      <c r="A31" s="593" t="s">
        <v>51</v>
      </c>
      <c r="B31" s="438">
        <f>'K4'!D78+'K4'!F78</f>
        <v>0</v>
      </c>
      <c r="C31" s="438">
        <f>'K4'!H78</f>
        <v>0</v>
      </c>
      <c r="D31" s="557">
        <f>SUM(B31:C33)</f>
        <v>0</v>
      </c>
      <c r="E31" s="547"/>
      <c r="F31" s="551">
        <f>IF(E31&lt;G$20,IF(SUM($F$18,$D$22:$D33)&lt;' Werkkapitaal 2015'!$G$14,$D31,IF($D31-(SUM($F$18,$D$22:$D33)-' Werkkapitaal 2015'!$G$14)&lt;0,0,$D31-(SUM($F$18,$D$22:$D33)-' Werkkapitaal 2015'!$G$14))),IF(SUM($F$18:$F$21,$D$22:$D33)&lt;$B$7,$D31,IF($D31-(SUM($F$18:$F$21,$D$22:$D33)-$B$7)&lt;0,0,$D31-(SUM($F$18:$F$21,$D$22:$D33)-$B$7))))</f>
        <v>0</v>
      </c>
      <c r="G31" s="552"/>
      <c r="H31" s="548">
        <f>IF(E31&lt;G$20,IF(SUM($F$18,$D$22:$D33)&lt;' Werkkapitaal 2015'!$G$14,0,IF($D31-(SUM($F$18,$D$22:$D33)-' Werkkapitaal 2015'!$G$14)&lt;0,$D31,$D31-$F31)),IF(SUM($F$18:$F$21,$D$22:$D33)&lt;$B$7,0,IF($D31-(SUM($F$18:$F$21,$D$22:$D33)-$B$7)&lt;0,$D31,$D31-$F31)))</f>
        <v>0</v>
      </c>
      <c r="I31" s="560"/>
      <c r="J31" s="182"/>
      <c r="K31" s="182"/>
      <c r="L31" s="182"/>
      <c r="M31" s="182"/>
    </row>
    <row r="32" spans="1:13" ht="12.75" customHeight="1" x14ac:dyDescent="0.2">
      <c r="A32" s="594"/>
      <c r="B32" s="435"/>
      <c r="C32" s="435"/>
      <c r="D32" s="558"/>
      <c r="E32" s="547"/>
      <c r="F32" s="553"/>
      <c r="G32" s="554"/>
      <c r="H32" s="549"/>
      <c r="I32" s="560"/>
      <c r="J32" s="182"/>
      <c r="K32" s="182"/>
      <c r="L32" s="182"/>
      <c r="M32" s="182"/>
    </row>
    <row r="33" spans="1:13" ht="12.75" customHeight="1" x14ac:dyDescent="0.2">
      <c r="A33" s="595"/>
      <c r="B33" s="436"/>
      <c r="C33" s="436"/>
      <c r="D33" s="559"/>
      <c r="E33" s="547"/>
      <c r="F33" s="555"/>
      <c r="G33" s="556"/>
      <c r="H33" s="550"/>
      <c r="I33" s="560"/>
      <c r="J33" s="182"/>
      <c r="K33" s="182"/>
      <c r="L33" s="182"/>
      <c r="M33" s="182"/>
    </row>
    <row r="34" spans="1:13" ht="12.75" customHeight="1" x14ac:dyDescent="0.2">
      <c r="A34" s="593" t="s">
        <v>52</v>
      </c>
      <c r="B34" s="438">
        <f>'K5'!D78+'K5'!F78</f>
        <v>0</v>
      </c>
      <c r="C34" s="438">
        <f>'K5'!H78</f>
        <v>0</v>
      </c>
      <c r="D34" s="557">
        <f>SUM(B34:C36)</f>
        <v>0</v>
      </c>
      <c r="E34" s="547"/>
      <c r="F34" s="551">
        <f>IF(E34&lt;G$20,IF(SUM($F$18,$D$22:$D36)&lt;' Werkkapitaal 2015'!$G$14,$D34,IF($D34-(SUM($F$18,$D$22:$D36)-' Werkkapitaal 2015'!$G$14)&lt;0,0,$D34-(SUM($F$18,$D$22:$D36)-' Werkkapitaal 2015'!$G$14))),IF(SUM($F$18:$F$21,$D$22:$D36)&lt;$B$7,$D34,IF($D34-(SUM($F$18:$F$21,$D$22:$D36)-$B$7)&lt;0,0,$D34-(SUM($F$18:$F$21,$D$22:$D36)-$B$7))))</f>
        <v>0</v>
      </c>
      <c r="G34" s="552"/>
      <c r="H34" s="548">
        <f>IF(E34&lt;G$20,IF(SUM($F$18,$D$22:$D36)&lt;' Werkkapitaal 2015'!$G$14,0,IF($D34-(SUM($F$18,$D$22:$D36)-' Werkkapitaal 2015'!$G$14)&lt;0,$D34,$D34-$F34)),IF(SUM($F$18:$F$21,$D$22:$D36)&lt;$B$7,0,IF($D34-(SUM($F$18:$F$21,$D$22:$D36)-$B$7)&lt;0,$D34,$D34-$F34)))</f>
        <v>0</v>
      </c>
      <c r="I34" s="560"/>
      <c r="J34" s="182"/>
      <c r="K34" s="182"/>
      <c r="L34" s="182"/>
      <c r="M34" s="182"/>
    </row>
    <row r="35" spans="1:13" ht="12.75" customHeight="1" x14ac:dyDescent="0.2">
      <c r="A35" s="594"/>
      <c r="B35" s="435"/>
      <c r="C35" s="435"/>
      <c r="D35" s="558"/>
      <c r="E35" s="547"/>
      <c r="F35" s="553"/>
      <c r="G35" s="554"/>
      <c r="H35" s="549"/>
      <c r="I35" s="560"/>
      <c r="J35" s="182"/>
      <c r="K35" s="182"/>
      <c r="L35" s="182"/>
      <c r="M35" s="182"/>
    </row>
    <row r="36" spans="1:13" ht="12.75" customHeight="1" x14ac:dyDescent="0.2">
      <c r="A36" s="595"/>
      <c r="B36" s="436"/>
      <c r="C36" s="436"/>
      <c r="D36" s="559"/>
      <c r="E36" s="547"/>
      <c r="F36" s="555"/>
      <c r="G36" s="556"/>
      <c r="H36" s="550"/>
      <c r="I36" s="560"/>
      <c r="J36" s="182"/>
      <c r="K36" s="182"/>
      <c r="L36" s="182"/>
      <c r="M36" s="182"/>
    </row>
    <row r="37" spans="1:13" ht="12.75" customHeight="1" x14ac:dyDescent="0.2">
      <c r="A37" s="593" t="s">
        <v>53</v>
      </c>
      <c r="B37" s="438">
        <f>'K6'!D78+'K6'!F78</f>
        <v>0</v>
      </c>
      <c r="C37" s="438">
        <f>'K6'!H78</f>
        <v>0</v>
      </c>
      <c r="D37" s="557">
        <f>SUM(B37:C39)</f>
        <v>0</v>
      </c>
      <c r="E37" s="547"/>
      <c r="F37" s="551">
        <f>IF(E37&lt;G$20,IF(SUM($F$18,$D$22:$D39)&lt;' Werkkapitaal 2015'!$G$14,$D37,IF($D37-(SUM($F$18,$D$22:$D39)-' Werkkapitaal 2015'!$G$14)&lt;0,0,$D37-(SUM($F$18,$D$22:$D39)-' Werkkapitaal 2015'!$G$14))),IF(SUM($F$18:$F$21,$D$22:$D39)&lt;$B$7,$D37,IF($D37-(SUM($F$18:$F$21,$D$22:$D39)-$B$7)&lt;0,0,$D37-(SUM($F$18:$F$21,$D$22:$D39)-$B$7))))</f>
        <v>0</v>
      </c>
      <c r="G37" s="552"/>
      <c r="H37" s="548">
        <f>IF(E37&lt;G$20,IF(SUM($F$18,$D$22:$D39)&lt;' Werkkapitaal 2015'!$G$14,0,IF($D37-(SUM($F$18,$D$22:$D39)-' Werkkapitaal 2015'!$G$14)&lt;0,$D37,$D37-$F37)),IF(SUM($F$18:$F$21,$D$22:$D39)&lt;$B$7,0,IF($D37-(SUM($F$18:$F$21,$D$22:$D39)-$B$7)&lt;0,$D37,$D37-$F37)))</f>
        <v>0</v>
      </c>
      <c r="I37" s="560"/>
      <c r="J37" s="182"/>
      <c r="K37" s="182"/>
      <c r="L37" s="182"/>
      <c r="M37" s="182"/>
    </row>
    <row r="38" spans="1:13" ht="12.75" customHeight="1" x14ac:dyDescent="0.2">
      <c r="A38" s="594"/>
      <c r="B38" s="435"/>
      <c r="C38" s="435"/>
      <c r="D38" s="558"/>
      <c r="E38" s="547"/>
      <c r="F38" s="553"/>
      <c r="G38" s="554"/>
      <c r="H38" s="549"/>
      <c r="I38" s="560"/>
      <c r="J38" s="182"/>
      <c r="K38" s="182"/>
      <c r="L38" s="182"/>
      <c r="M38" s="182"/>
    </row>
    <row r="39" spans="1:13" ht="12.75" customHeight="1" thickBot="1" x14ac:dyDescent="0.25">
      <c r="A39" s="594"/>
      <c r="B39" s="436"/>
      <c r="C39" s="436"/>
      <c r="D39" s="558"/>
      <c r="E39" s="568"/>
      <c r="F39" s="553"/>
      <c r="G39" s="554"/>
      <c r="H39" s="549"/>
      <c r="I39" s="561"/>
      <c r="J39" s="182"/>
      <c r="K39" s="182"/>
      <c r="L39" s="182"/>
      <c r="M39" s="182"/>
    </row>
    <row r="40" spans="1:13" ht="12.75" customHeight="1" x14ac:dyDescent="0.2">
      <c r="A40" s="603" t="s">
        <v>4</v>
      </c>
      <c r="B40" s="606">
        <f>SUM(B22:B39)</f>
        <v>0</v>
      </c>
      <c r="C40" s="606">
        <f>SUM(C22:C39)</f>
        <v>0</v>
      </c>
      <c r="D40" s="606">
        <f>SUM(D22:D39)</f>
        <v>0</v>
      </c>
      <c r="E40" s="565"/>
      <c r="F40" s="569">
        <f>SUM(F22:F39)</f>
        <v>0</v>
      </c>
      <c r="G40" s="570"/>
      <c r="H40" s="562">
        <f>SUM(H18:H39)</f>
        <v>0</v>
      </c>
      <c r="I40" s="565"/>
      <c r="J40" s="182"/>
      <c r="K40" s="183"/>
      <c r="L40" s="182"/>
      <c r="M40" s="182"/>
    </row>
    <row r="41" spans="1:13" ht="12.75" customHeight="1" x14ac:dyDescent="0.2">
      <c r="A41" s="604"/>
      <c r="B41" s="607"/>
      <c r="C41" s="607"/>
      <c r="D41" s="607"/>
      <c r="E41" s="566"/>
      <c r="F41" s="571"/>
      <c r="G41" s="572"/>
      <c r="H41" s="563"/>
      <c r="I41" s="566"/>
      <c r="J41" s="182"/>
      <c r="K41" s="184"/>
      <c r="L41" s="182"/>
      <c r="M41" s="182"/>
    </row>
    <row r="42" spans="1:13" ht="12.75" customHeight="1" thickBot="1" x14ac:dyDescent="0.25">
      <c r="A42" s="605"/>
      <c r="B42" s="608"/>
      <c r="C42" s="608"/>
      <c r="D42" s="608"/>
      <c r="E42" s="567"/>
      <c r="F42" s="573"/>
      <c r="G42" s="574"/>
      <c r="H42" s="564"/>
      <c r="I42" s="567"/>
      <c r="J42" s="182"/>
      <c r="K42" s="182"/>
      <c r="L42" s="182"/>
      <c r="M42" s="182"/>
    </row>
    <row r="43" spans="1:13" s="16" customFormat="1" ht="19.5" customHeight="1" x14ac:dyDescent="0.2">
      <c r="A43" s="599" t="s">
        <v>32</v>
      </c>
      <c r="B43" s="600"/>
      <c r="C43" s="609">
        <f>IF(B7-D40&lt;0,0,B7-D40)</f>
        <v>0</v>
      </c>
      <c r="D43" s="610"/>
      <c r="E43" s="610"/>
      <c r="F43" s="610"/>
      <c r="G43" s="610"/>
      <c r="H43" s="610"/>
      <c r="I43" s="611"/>
      <c r="J43" s="185"/>
      <c r="K43" s="185"/>
      <c r="L43" s="185"/>
      <c r="M43" s="185"/>
    </row>
    <row r="44" spans="1:13" s="16" customFormat="1" ht="17.25" customHeight="1" thickBot="1" x14ac:dyDescent="0.25">
      <c r="A44" s="601"/>
      <c r="B44" s="602"/>
      <c r="C44" s="612"/>
      <c r="D44" s="613"/>
      <c r="E44" s="613"/>
      <c r="F44" s="613"/>
      <c r="G44" s="613"/>
      <c r="H44" s="613"/>
      <c r="I44" s="614"/>
      <c r="J44" s="185"/>
      <c r="K44" s="185"/>
      <c r="L44" s="185"/>
      <c r="M44" s="185"/>
    </row>
    <row r="45" spans="1:13" s="16" customFormat="1" ht="18.75" customHeight="1" x14ac:dyDescent="0.2">
      <c r="A45" s="599" t="s">
        <v>45</v>
      </c>
      <c r="B45" s="600"/>
      <c r="C45" s="609">
        <f>'VIA4-middelen'!C31</f>
        <v>0</v>
      </c>
      <c r="D45" s="610"/>
      <c r="E45" s="610"/>
      <c r="F45" s="610"/>
      <c r="G45" s="610"/>
      <c r="H45" s="610"/>
      <c r="I45" s="611"/>
      <c r="J45" s="185"/>
      <c r="K45" s="185"/>
      <c r="L45" s="185"/>
      <c r="M45" s="185"/>
    </row>
    <row r="46" spans="1:13" s="16" customFormat="1" ht="12.75" customHeight="1" thickBot="1" x14ac:dyDescent="0.25">
      <c r="A46" s="601"/>
      <c r="B46" s="602"/>
      <c r="C46" s="612"/>
      <c r="D46" s="613"/>
      <c r="E46" s="613"/>
      <c r="F46" s="613"/>
      <c r="G46" s="613"/>
      <c r="H46" s="613"/>
      <c r="I46" s="614"/>
      <c r="J46" s="185"/>
      <c r="K46" s="185"/>
      <c r="L46" s="185"/>
      <c r="M46" s="185"/>
    </row>
    <row r="47" spans="1:13" ht="12.75" customHeight="1" x14ac:dyDescent="0.25">
      <c r="A47" s="17"/>
      <c r="B47" s="17"/>
      <c r="C47" s="17"/>
      <c r="D47" s="17"/>
      <c r="E47" s="18"/>
      <c r="F47" s="18"/>
      <c r="G47" s="145"/>
      <c r="H47" s="145"/>
      <c r="I47" s="145"/>
    </row>
  </sheetData>
  <sheetProtection selectLockedCells="1" selectUnlockedCells="1"/>
  <mergeCells count="81">
    <mergeCell ref="E22:E24"/>
    <mergeCell ref="B22:B24"/>
    <mergeCell ref="H7:I9"/>
    <mergeCell ref="A7:A12"/>
    <mergeCell ref="F10:G12"/>
    <mergeCell ref="F16:G17"/>
    <mergeCell ref="F18:G21"/>
    <mergeCell ref="H13:I15"/>
    <mergeCell ref="I16:I21"/>
    <mergeCell ref="H16:H21"/>
    <mergeCell ref="A16:A21"/>
    <mergeCell ref="H10:I12"/>
    <mergeCell ref="F7:G9"/>
    <mergeCell ref="C43:I44"/>
    <mergeCell ref="C45:I46"/>
    <mergeCell ref="D40:D42"/>
    <mergeCell ref="I31:I33"/>
    <mergeCell ref="H22:H24"/>
    <mergeCell ref="I22:I24"/>
    <mergeCell ref="D37:D39"/>
    <mergeCell ref="F31:G33"/>
    <mergeCell ref="C40:C42"/>
    <mergeCell ref="C37:C39"/>
    <mergeCell ref="D34:D36"/>
    <mergeCell ref="E34:E36"/>
    <mergeCell ref="D25:D27"/>
    <mergeCell ref="D22:D24"/>
    <mergeCell ref="F22:G24"/>
    <mergeCell ref="F25:G27"/>
    <mergeCell ref="A45:B46"/>
    <mergeCell ref="A31:A33"/>
    <mergeCell ref="A28:A30"/>
    <mergeCell ref="B28:B30"/>
    <mergeCell ref="B34:B36"/>
    <mergeCell ref="A43:B44"/>
    <mergeCell ref="B31:B33"/>
    <mergeCell ref="A37:A39"/>
    <mergeCell ref="A40:A42"/>
    <mergeCell ref="B40:B42"/>
    <mergeCell ref="B37:B39"/>
    <mergeCell ref="A34:A36"/>
    <mergeCell ref="B25:B27"/>
    <mergeCell ref="C25:C27"/>
    <mergeCell ref="C22:C24"/>
    <mergeCell ref="A25:A27"/>
    <mergeCell ref="D16:D21"/>
    <mergeCell ref="B16:B21"/>
    <mergeCell ref="A22:A24"/>
    <mergeCell ref="B5:E5"/>
    <mergeCell ref="B4:E4"/>
    <mergeCell ref="B7:E12"/>
    <mergeCell ref="C16:C21"/>
    <mergeCell ref="F13:G15"/>
    <mergeCell ref="B6:E6"/>
    <mergeCell ref="A13:E15"/>
    <mergeCell ref="E16:E21"/>
    <mergeCell ref="H40:H42"/>
    <mergeCell ref="I40:I42"/>
    <mergeCell ref="E37:E39"/>
    <mergeCell ref="H37:H39"/>
    <mergeCell ref="E40:E42"/>
    <mergeCell ref="F37:G39"/>
    <mergeCell ref="F40:G42"/>
    <mergeCell ref="I34:I36"/>
    <mergeCell ref="I37:I39"/>
    <mergeCell ref="E25:E27"/>
    <mergeCell ref="I28:I30"/>
    <mergeCell ref="I25:I27"/>
    <mergeCell ref="H25:H27"/>
    <mergeCell ref="E31:E33"/>
    <mergeCell ref="H28:H30"/>
    <mergeCell ref="F34:G36"/>
    <mergeCell ref="C34:C36"/>
    <mergeCell ref="E28:E30"/>
    <mergeCell ref="H31:H33"/>
    <mergeCell ref="F28:G30"/>
    <mergeCell ref="H34:H36"/>
    <mergeCell ref="C31:C33"/>
    <mergeCell ref="D31:D33"/>
    <mergeCell ref="D28:D30"/>
    <mergeCell ref="C28:C30"/>
  </mergeCells>
  <conditionalFormatting sqref="F40">
    <cfRule type="expression" dxfId="1" priority="10" stopIfTrue="1">
      <formula>AND(B7&lt;&gt;"",F40&gt;=B7)</formula>
    </cfRule>
  </conditionalFormatting>
  <conditionalFormatting sqref="C40:C42">
    <cfRule type="expression" dxfId="0" priority="11" stopIfTrue="1">
      <formula>C40&gt;H10</formula>
    </cfRule>
  </conditionalFormatting>
  <dataValidations xWindow="1002" yWindow="368" count="3">
    <dataValidation allowBlank="1" showInputMessage="1" showErrorMessage="1" promptTitle="Werkkapitaal" prompt="Dit is je werkkapitaal van het huidig werkjaar. " sqref="F18"/>
    <dataValidation allowBlank="1" showInputMessage="1" showErrorMessage="1" promptTitle="Datum" prompt="Geef een datum in._x000a_dd/mm/jjjj" sqref="E16:E21 I16:I21"/>
    <dataValidation allowBlank="1" showInputMessage="1" showErrorMessage="1" promptTitle="Jaarbudget" prompt="Vul hier het jaarbudget in dat het VAPH aan jou heeft toegekend." sqref="B7:E1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pageSetUpPr fitToPage="1"/>
  </sheetPr>
  <dimension ref="A1:M49"/>
  <sheetViews>
    <sheetView showGridLines="0" topLeftCell="A13" zoomScaleNormal="100" workbookViewId="0">
      <selection activeCell="L55" sqref="L55"/>
    </sheetView>
  </sheetViews>
  <sheetFormatPr defaultRowHeight="12.75" x14ac:dyDescent="0.2"/>
  <cols>
    <col min="1" max="1" width="149.28515625" customWidth="1"/>
  </cols>
  <sheetData>
    <row r="1" spans="1:13" ht="18" customHeight="1" x14ac:dyDescent="0.2">
      <c r="A1" s="194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.75" customHeight="1" x14ac:dyDescent="0.2">
      <c r="A2" s="276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5" x14ac:dyDescent="0.2">
      <c r="A3" s="195" t="s">
        <v>71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3.5" thickBot="1" x14ac:dyDescent="0.25">
      <c r="A4" s="196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6.5" thickBot="1" x14ac:dyDescent="0.3">
      <c r="A5" s="275" t="s">
        <v>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376" t="s">
        <v>151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x14ac:dyDescent="0.2">
      <c r="A7" s="37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15" x14ac:dyDescent="0.2">
      <c r="A8" s="262" t="s">
        <v>109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5" thickBot="1" x14ac:dyDescent="0.25">
      <c r="A9" s="197"/>
      <c r="B9" s="190"/>
      <c r="C9" s="190"/>
      <c r="D9" s="190"/>
      <c r="E9" s="190"/>
      <c r="F9" s="190"/>
      <c r="G9" s="190"/>
    </row>
    <row r="10" spans="1:13" ht="16.5" thickBot="1" x14ac:dyDescent="0.3">
      <c r="A10" s="274" t="s">
        <v>119</v>
      </c>
      <c r="B10" s="190"/>
      <c r="C10" s="190"/>
      <c r="D10" s="190"/>
      <c r="E10" s="190"/>
      <c r="F10" s="190"/>
      <c r="G10" s="190"/>
    </row>
    <row r="11" spans="1:13" ht="12.75" customHeight="1" x14ac:dyDescent="0.25">
      <c r="A11" s="198"/>
      <c r="B11" s="190"/>
      <c r="C11" s="190"/>
      <c r="D11" s="190"/>
      <c r="E11" s="190"/>
      <c r="F11" s="190"/>
      <c r="G11" s="190"/>
    </row>
    <row r="12" spans="1:13" ht="15.75" x14ac:dyDescent="0.25">
      <c r="A12" s="263" t="s">
        <v>135</v>
      </c>
      <c r="B12" s="190"/>
      <c r="C12" s="190"/>
      <c r="D12" s="190"/>
      <c r="E12" s="190"/>
      <c r="F12" s="190"/>
      <c r="G12" s="190"/>
    </row>
    <row r="13" spans="1:13" ht="15.75" x14ac:dyDescent="0.25">
      <c r="A13" s="263" t="s">
        <v>136</v>
      </c>
      <c r="B13" s="190"/>
      <c r="C13" s="190"/>
      <c r="D13" s="190"/>
      <c r="E13" s="190"/>
      <c r="F13" s="190"/>
      <c r="G13" s="190"/>
    </row>
    <row r="14" spans="1:13" ht="15" x14ac:dyDescent="0.2">
      <c r="A14" s="264" t="s">
        <v>125</v>
      </c>
      <c r="B14" s="190"/>
      <c r="C14" s="190"/>
      <c r="D14" s="190"/>
      <c r="E14" s="190"/>
      <c r="F14" s="190"/>
      <c r="G14" s="190"/>
    </row>
    <row r="15" spans="1:13" ht="15.75" x14ac:dyDescent="0.2">
      <c r="A15" s="264" t="s">
        <v>152</v>
      </c>
      <c r="B15" s="190"/>
      <c r="C15" s="190"/>
      <c r="D15" s="190"/>
      <c r="E15" s="190"/>
      <c r="F15" s="190"/>
      <c r="G15" s="190"/>
    </row>
    <row r="16" spans="1:13" ht="15" x14ac:dyDescent="0.2">
      <c r="A16" s="264"/>
      <c r="B16" s="190"/>
      <c r="C16" s="190"/>
      <c r="D16" s="190"/>
      <c r="E16" s="190"/>
      <c r="F16" s="190"/>
      <c r="G16" s="190"/>
    </row>
    <row r="17" spans="1:13" ht="15.75" x14ac:dyDescent="0.2">
      <c r="A17" s="265" t="s">
        <v>137</v>
      </c>
      <c r="B17" s="190"/>
      <c r="C17" s="190"/>
      <c r="D17" s="190"/>
      <c r="E17" s="190"/>
      <c r="F17" s="190"/>
      <c r="G17" s="190"/>
    </row>
    <row r="18" spans="1:13" ht="15" x14ac:dyDescent="0.2">
      <c r="A18" s="265" t="s">
        <v>126</v>
      </c>
      <c r="B18" s="190"/>
      <c r="C18" s="190"/>
      <c r="D18" s="190"/>
      <c r="E18" s="190"/>
      <c r="F18" s="190"/>
      <c r="G18" s="190"/>
    </row>
    <row r="19" spans="1:13" ht="15" x14ac:dyDescent="0.2">
      <c r="A19" s="265" t="s">
        <v>122</v>
      </c>
      <c r="B19" s="190"/>
      <c r="C19" s="190"/>
      <c r="D19" s="190"/>
      <c r="E19" s="190"/>
      <c r="F19" s="190"/>
      <c r="G19" s="190"/>
    </row>
    <row r="20" spans="1:13" ht="15" x14ac:dyDescent="0.2">
      <c r="A20" s="265" t="s">
        <v>127</v>
      </c>
      <c r="B20" s="190"/>
      <c r="C20" s="190"/>
      <c r="D20" s="190"/>
      <c r="E20" s="190"/>
      <c r="F20" s="190"/>
      <c r="G20" s="190"/>
    </row>
    <row r="21" spans="1:13" ht="15" x14ac:dyDescent="0.2">
      <c r="A21" s="264"/>
      <c r="B21" s="190"/>
      <c r="C21" s="190"/>
      <c r="D21" s="190"/>
      <c r="E21" s="190"/>
      <c r="F21" s="190"/>
      <c r="G21" s="190"/>
    </row>
    <row r="22" spans="1:13" ht="15.75" x14ac:dyDescent="0.2">
      <c r="A22" s="264" t="s">
        <v>138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15.75" x14ac:dyDescent="0.2">
      <c r="A23" s="264" t="s">
        <v>139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5" x14ac:dyDescent="0.2">
      <c r="A24" s="264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5" x14ac:dyDescent="0.2">
      <c r="A25" s="266" t="s">
        <v>128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3" ht="15" x14ac:dyDescent="0.2">
      <c r="A26" s="263" t="s">
        <v>129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ht="15" x14ac:dyDescent="0.2">
      <c r="A27" s="263" t="s">
        <v>132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ht="15" x14ac:dyDescent="0.2">
      <c r="A28" s="267" t="s">
        <v>124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13" ht="15" x14ac:dyDescent="0.2">
      <c r="A29" s="263" t="s">
        <v>69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 ht="15" x14ac:dyDescent="0.2">
      <c r="A30" s="263" t="s">
        <v>70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3" ht="15" x14ac:dyDescent="0.2">
      <c r="A31" s="263" t="s">
        <v>130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3" ht="15" thickBot="1" x14ac:dyDescent="0.25">
      <c r="A32" s="19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ht="16.5" thickBot="1" x14ac:dyDescent="0.3">
      <c r="A33" s="273" t="s">
        <v>110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ht="15.75" x14ac:dyDescent="0.25">
      <c r="A34" s="20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ht="30.75" x14ac:dyDescent="0.2">
      <c r="A35" s="263" t="s">
        <v>140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3" ht="15" x14ac:dyDescent="0.2">
      <c r="A36" s="263" t="s">
        <v>131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15" x14ac:dyDescent="0.2">
      <c r="A37" s="263" t="s">
        <v>68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15" thickBot="1" x14ac:dyDescent="0.25">
      <c r="A38" s="19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16.5" thickBot="1" x14ac:dyDescent="0.25">
      <c r="A39" s="272" t="s">
        <v>120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15.75" x14ac:dyDescent="0.25">
      <c r="A40" s="20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1:13" ht="30.75" x14ac:dyDescent="0.2">
      <c r="A41" s="263" t="s">
        <v>141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3" ht="15" x14ac:dyDescent="0.2">
      <c r="A42" s="263" t="s">
        <v>121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ht="13.5" thickBot="1" x14ac:dyDescent="0.25">
      <c r="A43" s="201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</row>
    <row r="44" spans="1:13" x14ac:dyDescent="0.2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</row>
    <row r="45" spans="1:13" x14ac:dyDescent="0.2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</row>
    <row r="46" spans="1:13" x14ac:dyDescent="0.2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3" x14ac:dyDescent="0.2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</row>
    <row r="48" spans="1:13" x14ac:dyDescent="0.2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1:13" x14ac:dyDescent="0.2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</sheetData>
  <mergeCells count="1">
    <mergeCell ref="A6:A7"/>
  </mergeCells>
  <printOptions horizontalCentered="1"/>
  <pageMargins left="3.937007874015748E-2" right="3.937007874015748E-2" top="0.19685039370078741" bottom="0.19685039370078741" header="0" footer="0"/>
  <pageSetup paperSize="9" scale="8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pageSetUpPr fitToPage="1"/>
  </sheetPr>
  <dimension ref="A1:M35"/>
  <sheetViews>
    <sheetView showGridLines="0" zoomScaleNormal="100" workbookViewId="0">
      <selection activeCell="B36" sqref="B36"/>
    </sheetView>
  </sheetViews>
  <sheetFormatPr defaultRowHeight="12.75" customHeight="1" x14ac:dyDescent="0.2"/>
  <cols>
    <col min="1" max="1" width="33.28515625" style="16" customWidth="1"/>
    <col min="2" max="2" width="16.140625" style="16" customWidth="1"/>
    <col min="3" max="3" width="2.85546875" style="16" customWidth="1"/>
    <col min="4" max="8" width="9.140625" style="16" customWidth="1"/>
    <col min="9" max="11" width="9.140625" style="16"/>
    <col min="12" max="12" width="4.7109375" style="16" customWidth="1"/>
    <col min="13" max="15" width="7.140625" style="16" customWidth="1"/>
    <col min="16" max="17" width="15.140625" style="16" customWidth="1"/>
    <col min="18" max="18" width="9.140625" style="16" customWidth="1"/>
    <col min="19" max="16384" width="9.140625" style="16"/>
  </cols>
  <sheetData>
    <row r="1" spans="1:13" ht="26.25" x14ac:dyDescent="0.4">
      <c r="A1" s="378" t="str">
        <f>"WERKKAPITAAL  "&amp;'Personalia &amp; Navigatie'!E3</f>
        <v>WERKKAPITAAL  2019</v>
      </c>
      <c r="B1" s="379"/>
      <c r="C1" s="379"/>
      <c r="D1" s="379"/>
      <c r="E1" s="379"/>
      <c r="F1" s="379"/>
      <c r="G1" s="380"/>
      <c r="H1" s="32"/>
      <c r="I1" s="33"/>
      <c r="J1" s="33"/>
      <c r="K1" s="33"/>
      <c r="L1" s="34"/>
    </row>
    <row r="2" spans="1:13" s="20" customFormat="1" ht="27" thickBot="1" x14ac:dyDescent="0.45">
      <c r="A2" s="82" t="s">
        <v>75</v>
      </c>
      <c r="B2" s="80"/>
      <c r="C2" s="80"/>
      <c r="D2" s="80"/>
      <c r="E2" s="80"/>
      <c r="F2" s="80"/>
      <c r="G2" s="81"/>
      <c r="H2" s="35"/>
      <c r="I2" s="31"/>
      <c r="J2" s="31"/>
      <c r="K2" s="31"/>
      <c r="L2" s="36"/>
    </row>
    <row r="3" spans="1:13" s="20" customFormat="1" ht="15.75" x14ac:dyDescent="0.25">
      <c r="A3" s="51" t="s">
        <v>72</v>
      </c>
      <c r="B3" s="383" t="str">
        <f>'Personalia &amp; Navigatie'!H9 &amp; " " &amp; 'Personalia &amp; Navigatie'!H12</f>
        <v xml:space="preserve"> </v>
      </c>
      <c r="C3" s="383"/>
      <c r="D3" s="383"/>
      <c r="E3" s="383"/>
      <c r="F3" s="383"/>
      <c r="G3" s="383"/>
      <c r="H3" s="35"/>
      <c r="I3" s="31"/>
      <c r="J3" s="31"/>
      <c r="K3" s="31"/>
      <c r="L3" s="36"/>
    </row>
    <row r="4" spans="1:13" s="20" customFormat="1" ht="15.75" x14ac:dyDescent="0.25">
      <c r="A4" s="52" t="s">
        <v>73</v>
      </c>
      <c r="B4" s="382">
        <f>'Personalia &amp; Navigatie'!H15</f>
        <v>0</v>
      </c>
      <c r="C4" s="382"/>
      <c r="D4" s="382"/>
      <c r="E4" s="382"/>
      <c r="F4" s="382"/>
      <c r="G4" s="382"/>
      <c r="H4" s="35"/>
      <c r="I4" s="31"/>
      <c r="J4" s="31"/>
      <c r="K4" s="31"/>
      <c r="L4" s="36"/>
    </row>
    <row r="5" spans="1:13" ht="15.75" x14ac:dyDescent="0.25">
      <c r="A5" s="52" t="s">
        <v>74</v>
      </c>
      <c r="B5" s="381">
        <f>'Personalia &amp; Navigatie'!H18</f>
        <v>0</v>
      </c>
      <c r="C5" s="381"/>
      <c r="D5" s="381"/>
      <c r="E5" s="381"/>
      <c r="F5" s="381"/>
      <c r="G5" s="381"/>
      <c r="H5" s="35"/>
      <c r="I5" s="31"/>
      <c r="J5" s="31"/>
      <c r="K5" s="31"/>
      <c r="L5" s="36"/>
    </row>
    <row r="6" spans="1:13" s="20" customFormat="1" ht="12.75" customHeight="1" thickBot="1" x14ac:dyDescent="0.25">
      <c r="A6" s="56"/>
      <c r="B6" s="56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6.5" customHeight="1" thickBot="1" x14ac:dyDescent="0.3">
      <c r="A7" s="75" t="s">
        <v>98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3" ht="15" customHeight="1" x14ac:dyDescent="0.25">
      <c r="A8" s="388"/>
      <c r="B8" s="389"/>
      <c r="C8" s="41" t="s">
        <v>77</v>
      </c>
      <c r="D8" s="68" t="s">
        <v>89</v>
      </c>
      <c r="E8" s="42"/>
      <c r="F8" s="42"/>
      <c r="G8" s="42"/>
      <c r="H8" s="42"/>
      <c r="I8" s="42"/>
      <c r="J8" s="66"/>
      <c r="K8" s="66"/>
      <c r="L8" s="58"/>
    </row>
    <row r="9" spans="1:13" ht="12.75" customHeight="1" x14ac:dyDescent="0.25">
      <c r="A9" s="390"/>
      <c r="B9" s="391"/>
      <c r="C9" s="43" t="s">
        <v>77</v>
      </c>
      <c r="D9" s="67" t="s">
        <v>78</v>
      </c>
      <c r="E9" s="57"/>
      <c r="F9" s="57"/>
      <c r="G9" s="57"/>
      <c r="H9" s="57"/>
      <c r="I9" s="57"/>
      <c r="J9" s="64"/>
      <c r="K9" s="64"/>
      <c r="L9" s="59"/>
    </row>
    <row r="10" spans="1:13" ht="12.75" customHeight="1" thickBot="1" x14ac:dyDescent="0.3">
      <c r="A10" s="392"/>
      <c r="B10" s="393"/>
      <c r="C10" s="60" t="s">
        <v>77</v>
      </c>
      <c r="D10" s="61" t="s">
        <v>90</v>
      </c>
      <c r="E10" s="62"/>
      <c r="F10" s="62"/>
      <c r="G10" s="62"/>
      <c r="H10" s="62"/>
      <c r="I10" s="62"/>
      <c r="J10" s="65"/>
      <c r="K10" s="65"/>
      <c r="L10" s="63"/>
    </row>
    <row r="11" spans="1:13" ht="12.7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12.75" customHeight="1" x14ac:dyDescent="0.2">
      <c r="A12" s="22"/>
      <c r="B12" s="22"/>
      <c r="C12" s="24"/>
      <c r="D12" s="25"/>
      <c r="E12" s="25"/>
      <c r="F12" s="25"/>
      <c r="G12" s="384" t="str">
        <f>IF(A8="","","Bedrag")</f>
        <v/>
      </c>
      <c r="H12" s="385"/>
      <c r="I12" s="384" t="str">
        <f>IF(A8="","","Datum")</f>
        <v/>
      </c>
      <c r="J12" s="385"/>
      <c r="K12" s="22"/>
      <c r="L12" s="23"/>
    </row>
    <row r="13" spans="1:13" ht="12.75" customHeight="1" x14ac:dyDescent="0.2">
      <c r="A13" s="22"/>
      <c r="B13" s="22"/>
      <c r="C13" s="24"/>
      <c r="D13" s="25"/>
      <c r="E13" s="25"/>
      <c r="F13" s="26"/>
      <c r="G13" s="386"/>
      <c r="H13" s="387"/>
      <c r="I13" s="386"/>
      <c r="J13" s="387"/>
      <c r="K13" s="22"/>
      <c r="L13" s="23"/>
    </row>
    <row r="14" spans="1:13" ht="12.75" customHeight="1" x14ac:dyDescent="0.2">
      <c r="A14" s="27"/>
      <c r="B14" s="419" t="str">
        <f>IF(A8="","","Toegekend jaarbudget voor de wijziging")</f>
        <v/>
      </c>
      <c r="C14" s="419"/>
      <c r="D14" s="419"/>
      <c r="E14" s="419"/>
      <c r="F14" s="419"/>
      <c r="G14" s="398"/>
      <c r="H14" s="398"/>
      <c r="I14" s="394" t="str">
        <f>IF(A8="","","01/01/"&amp;'Personalia &amp; Navigatie'!E3)</f>
        <v/>
      </c>
      <c r="J14" s="395"/>
      <c r="K14" s="23"/>
      <c r="L14" s="23"/>
    </row>
    <row r="15" spans="1:13" ht="12.75" customHeight="1" x14ac:dyDescent="0.2">
      <c r="A15" s="27"/>
      <c r="B15" s="419"/>
      <c r="C15" s="419"/>
      <c r="D15" s="419"/>
      <c r="E15" s="419"/>
      <c r="F15" s="419"/>
      <c r="G15" s="398"/>
      <c r="H15" s="398"/>
      <c r="I15" s="396"/>
      <c r="J15" s="397"/>
      <c r="K15" s="23"/>
      <c r="L15" s="23"/>
    </row>
    <row r="16" spans="1:13" ht="12.75" customHeight="1" x14ac:dyDescent="0.2">
      <c r="A16" s="27"/>
      <c r="B16" s="420" t="str">
        <f>IF(A8="","","Toegekend jaarbudget na de wijziging")</f>
        <v/>
      </c>
      <c r="C16" s="420"/>
      <c r="D16" s="420"/>
      <c r="E16" s="420"/>
      <c r="F16" s="420"/>
      <c r="G16" s="398"/>
      <c r="H16" s="398"/>
      <c r="I16" s="399"/>
      <c r="J16" s="400"/>
      <c r="K16" s="23"/>
      <c r="L16" s="23"/>
    </row>
    <row r="17" spans="1:12" ht="12.75" customHeight="1" x14ac:dyDescent="0.2">
      <c r="A17" s="22"/>
      <c r="B17" s="420"/>
      <c r="C17" s="420"/>
      <c r="D17" s="420"/>
      <c r="E17" s="420"/>
      <c r="F17" s="420"/>
      <c r="G17" s="398"/>
      <c r="H17" s="398"/>
      <c r="I17" s="401"/>
      <c r="J17" s="402"/>
      <c r="K17" s="23"/>
      <c r="L17" s="23"/>
    </row>
    <row r="18" spans="1:12" ht="12.75" customHeight="1" x14ac:dyDescent="0.2">
      <c r="A18" s="22"/>
      <c r="B18" s="417" t="str">
        <f>IF(A8="","","Te gebruiken jaarbudget in "&amp;'Personalia &amp; Navigatie'!E3)</f>
        <v/>
      </c>
      <c r="C18" s="417"/>
      <c r="D18" s="417"/>
      <c r="E18" s="417"/>
      <c r="F18" s="417"/>
      <c r="G18" s="418">
        <f>(MONTH(I16)-1)/12*G14+(13-MONTH(I16))/12*G16</f>
        <v>0</v>
      </c>
      <c r="H18" s="418"/>
      <c r="I18" s="28"/>
      <c r="J18" s="29"/>
      <c r="K18" s="23"/>
      <c r="L18" s="23"/>
    </row>
    <row r="19" spans="1:12" ht="12.75" customHeight="1" x14ac:dyDescent="0.2">
      <c r="A19" s="22"/>
      <c r="B19" s="417"/>
      <c r="C19" s="417"/>
      <c r="D19" s="417"/>
      <c r="E19" s="417"/>
      <c r="F19" s="417"/>
      <c r="G19" s="418"/>
      <c r="H19" s="418"/>
      <c r="I19" s="28"/>
      <c r="J19" s="29"/>
      <c r="K19" s="23"/>
      <c r="L19" s="23"/>
    </row>
    <row r="20" spans="1:12" ht="12.75" customHeight="1" thickBot="1" x14ac:dyDescent="0.3">
      <c r="B20" s="72"/>
      <c r="C20" s="72"/>
      <c r="D20" s="72"/>
      <c r="E20" s="72"/>
      <c r="F20" s="71"/>
      <c r="G20" s="71"/>
      <c r="H20" s="71"/>
      <c r="I20" s="71"/>
      <c r="J20" s="71"/>
      <c r="K20" s="71"/>
      <c r="L20" s="71"/>
    </row>
    <row r="21" spans="1:12" ht="17.25" customHeight="1" x14ac:dyDescent="0.2">
      <c r="A21" s="89" t="str">
        <f>"VIA4-middelen vorige jaren ("&amp;'Personalia &amp; Navigatie'!E3-2&amp;" - "&amp;'Personalia &amp; Navigatie'!E3-1&amp;")"</f>
        <v>VIA4-middelen vorige jaren (2017 - 2018)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2" s="20" customFormat="1" ht="17.25" customHeight="1" thickBot="1" x14ac:dyDescent="0.25">
      <c r="A22" s="103" t="s">
        <v>99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ht="12.75" customHeight="1" x14ac:dyDescent="0.2">
      <c r="A23" s="409" t="s">
        <v>33</v>
      </c>
      <c r="B23" s="404"/>
      <c r="C23" s="24"/>
      <c r="D23" s="24"/>
      <c r="E23" s="24"/>
      <c r="F23" s="24"/>
      <c r="G23" s="24"/>
      <c r="H23" s="30"/>
      <c r="I23" s="30"/>
      <c r="J23" s="23"/>
      <c r="K23" s="23"/>
      <c r="L23" s="23"/>
    </row>
    <row r="24" spans="1:12" ht="12.75" customHeight="1" x14ac:dyDescent="0.2">
      <c r="A24" s="410"/>
      <c r="B24" s="404"/>
      <c r="C24" s="24"/>
      <c r="D24" s="24"/>
      <c r="E24" s="24"/>
      <c r="F24" s="24"/>
      <c r="G24" s="24"/>
      <c r="H24" s="30"/>
      <c r="I24" s="30"/>
      <c r="J24" s="23"/>
      <c r="K24" s="23"/>
      <c r="L24" s="23"/>
    </row>
    <row r="25" spans="1:12" ht="12.75" customHeight="1" x14ac:dyDescent="0.2">
      <c r="A25" s="410"/>
      <c r="B25" s="405"/>
      <c r="C25" s="24"/>
      <c r="D25" s="24"/>
      <c r="E25" s="24"/>
      <c r="F25" s="24"/>
      <c r="G25" s="24"/>
      <c r="H25" s="30"/>
      <c r="I25" s="30"/>
      <c r="J25" s="23"/>
      <c r="K25" s="129"/>
      <c r="L25" s="129"/>
    </row>
    <row r="26" spans="1:12" s="20" customFormat="1" ht="12.75" customHeight="1" x14ac:dyDescent="0.2">
      <c r="A26" s="412" t="s">
        <v>91</v>
      </c>
      <c r="B26" s="414"/>
      <c r="C26" s="94" t="s">
        <v>77</v>
      </c>
      <c r="D26" s="95" t="s">
        <v>92</v>
      </c>
      <c r="E26" s="90"/>
      <c r="F26" s="90"/>
      <c r="G26" s="90"/>
      <c r="H26" s="90"/>
      <c r="I26" s="90"/>
      <c r="J26" s="90"/>
      <c r="K26" s="91"/>
      <c r="L26" s="130"/>
    </row>
    <row r="27" spans="1:12" s="20" customFormat="1" ht="12.75" customHeight="1" x14ac:dyDescent="0.2">
      <c r="A27" s="413"/>
      <c r="B27" s="415"/>
      <c r="C27" s="96" t="s">
        <v>77</v>
      </c>
      <c r="D27" s="24" t="s">
        <v>100</v>
      </c>
      <c r="E27" s="91"/>
      <c r="F27" s="91"/>
      <c r="G27" s="91"/>
      <c r="H27" s="91"/>
      <c r="I27" s="91"/>
      <c r="J27" s="91"/>
      <c r="K27" s="91"/>
      <c r="L27" s="131"/>
    </row>
    <row r="28" spans="1:12" s="20" customFormat="1" ht="12.75" customHeight="1" x14ac:dyDescent="0.2">
      <c r="A28" s="409"/>
      <c r="B28" s="416"/>
      <c r="C28" s="92"/>
      <c r="D28" s="93" t="s">
        <v>93</v>
      </c>
      <c r="E28" s="93"/>
      <c r="F28" s="93"/>
      <c r="G28" s="93"/>
      <c r="H28" s="93"/>
      <c r="I28" s="93"/>
      <c r="J28" s="93"/>
      <c r="K28" s="93"/>
      <c r="L28" s="131"/>
    </row>
    <row r="29" spans="1:12" ht="12.75" customHeight="1" x14ac:dyDescent="0.2">
      <c r="A29" s="410" t="str">
        <f>"Gespendeerd in "&amp;'Personalia &amp; Navigatie'!E3-1</f>
        <v>Gespendeerd in 2018</v>
      </c>
      <c r="B29" s="411"/>
      <c r="C29" s="94" t="s">
        <v>77</v>
      </c>
      <c r="D29" s="95" t="s">
        <v>94</v>
      </c>
      <c r="E29" s="90"/>
      <c r="F29" s="97"/>
      <c r="G29" s="97"/>
      <c r="H29" s="97"/>
      <c r="I29" s="97"/>
      <c r="J29" s="97"/>
      <c r="K29" s="97"/>
      <c r="L29" s="130"/>
    </row>
    <row r="30" spans="1:12" ht="12.75" customHeight="1" x14ac:dyDescent="0.2">
      <c r="A30" s="410"/>
      <c r="B30" s="404"/>
      <c r="C30" s="96" t="s">
        <v>77</v>
      </c>
      <c r="D30" s="24" t="s">
        <v>100</v>
      </c>
      <c r="E30" s="91"/>
      <c r="F30" s="98"/>
      <c r="G30" s="98"/>
      <c r="H30" s="98"/>
      <c r="I30" s="98"/>
      <c r="J30" s="98"/>
      <c r="K30" s="98"/>
      <c r="L30" s="131"/>
    </row>
    <row r="31" spans="1:12" ht="12.75" customHeight="1" x14ac:dyDescent="0.2">
      <c r="A31" s="410"/>
      <c r="B31" s="405"/>
      <c r="C31" s="92"/>
      <c r="D31" s="93" t="s">
        <v>93</v>
      </c>
      <c r="E31" s="93"/>
      <c r="F31" s="99"/>
      <c r="G31" s="99"/>
      <c r="H31" s="99"/>
      <c r="I31" s="99"/>
      <c r="J31" s="99"/>
      <c r="K31" s="99"/>
      <c r="L31" s="132"/>
    </row>
    <row r="32" spans="1:12" ht="12.75" customHeight="1" x14ac:dyDescent="0.2">
      <c r="A32" s="403" t="s">
        <v>35</v>
      </c>
      <c r="B32" s="406">
        <f>B23-B26-B29</f>
        <v>0</v>
      </c>
      <c r="C32" s="94" t="s">
        <v>77</v>
      </c>
      <c r="D32" s="104" t="s">
        <v>95</v>
      </c>
      <c r="E32" s="100"/>
      <c r="F32" s="100"/>
      <c r="G32" s="100"/>
      <c r="H32" s="100"/>
      <c r="I32" s="100"/>
      <c r="J32" s="100"/>
      <c r="K32" s="100"/>
      <c r="L32" s="131"/>
    </row>
    <row r="33" spans="1:12" ht="15" x14ac:dyDescent="0.2">
      <c r="A33" s="403"/>
      <c r="B33" s="407"/>
      <c r="C33" s="96" t="s">
        <v>77</v>
      </c>
      <c r="D33" s="104" t="s">
        <v>96</v>
      </c>
      <c r="E33" s="30"/>
      <c r="F33" s="30"/>
      <c r="G33" s="30"/>
      <c r="H33" s="30"/>
      <c r="I33" s="30"/>
      <c r="J33" s="30"/>
      <c r="K33" s="30"/>
      <c r="L33" s="131"/>
    </row>
    <row r="34" spans="1:12" ht="14.25" x14ac:dyDescent="0.2">
      <c r="A34" s="403"/>
      <c r="B34" s="408"/>
      <c r="C34" s="101"/>
      <c r="D34" s="102"/>
      <c r="E34" s="102"/>
      <c r="F34" s="102"/>
      <c r="G34" s="102"/>
      <c r="H34" s="102"/>
      <c r="I34" s="102"/>
      <c r="J34" s="102"/>
      <c r="K34" s="102"/>
      <c r="L34" s="132"/>
    </row>
    <row r="35" spans="1:12" ht="12.75" customHeight="1" x14ac:dyDescent="0.2">
      <c r="K35" s="19"/>
    </row>
  </sheetData>
  <mergeCells count="23">
    <mergeCell ref="I14:J15"/>
    <mergeCell ref="G14:H15"/>
    <mergeCell ref="G16:H17"/>
    <mergeCell ref="I16:J17"/>
    <mergeCell ref="A32:A34"/>
    <mergeCell ref="B23:B25"/>
    <mergeCell ref="B32:B34"/>
    <mergeCell ref="A23:A25"/>
    <mergeCell ref="A29:A31"/>
    <mergeCell ref="B29:B31"/>
    <mergeCell ref="A26:A28"/>
    <mergeCell ref="B26:B28"/>
    <mergeCell ref="B18:F19"/>
    <mergeCell ref="G18:H19"/>
    <mergeCell ref="B14:F15"/>
    <mergeCell ref="B16:F17"/>
    <mergeCell ref="A1:G1"/>
    <mergeCell ref="B5:G5"/>
    <mergeCell ref="B4:G4"/>
    <mergeCell ref="B3:G3"/>
    <mergeCell ref="I12:J13"/>
    <mergeCell ref="A8:B10"/>
    <mergeCell ref="G12:H13"/>
  </mergeCells>
  <conditionalFormatting sqref="B12:J19">
    <cfRule type="expression" dxfId="18" priority="7" stopIfTrue="1">
      <formula>$A$8=""</formula>
    </cfRule>
  </conditionalFormatting>
  <hyperlinks>
    <hyperlink ref="D8" location="Instructies!A39" display="Hier lees je wanneer en hoe je deze rubriek moet invullen."/>
    <hyperlink ref="A22" location="Instructies!A52" display="√ Hier lees je wanneer en/of hoe je deze rubriek moet invullen."/>
  </hyperlinks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pageSetUpPr fitToPage="1"/>
  </sheetPr>
  <dimension ref="A1:M41"/>
  <sheetViews>
    <sheetView showGridLines="0" zoomScaleNormal="100" workbookViewId="0">
      <selection activeCell="L55" sqref="L55"/>
    </sheetView>
  </sheetViews>
  <sheetFormatPr defaultRowHeight="12.75" x14ac:dyDescent="0.2"/>
  <cols>
    <col min="1" max="1" width="26.85546875" style="10" customWidth="1"/>
    <col min="2" max="2" width="18" style="10" bestFit="1" customWidth="1"/>
    <col min="3" max="3" width="11.85546875" style="10" bestFit="1" customWidth="1"/>
    <col min="4" max="4" width="15.7109375" style="10" customWidth="1"/>
    <col min="5" max="5" width="2.5703125" style="10" customWidth="1"/>
    <col min="6" max="6" width="17.140625" style="10" bestFit="1" customWidth="1"/>
    <col min="7" max="7" width="30.85546875" style="10" customWidth="1"/>
    <col min="8" max="10" width="15.7109375" style="10" customWidth="1"/>
    <col min="11" max="16384" width="9.140625" style="10"/>
  </cols>
  <sheetData>
    <row r="1" spans="1:13" s="20" customFormat="1" ht="26.25" x14ac:dyDescent="0.4">
      <c r="A1" s="271" t="str">
        <f>"VIA4-MIDDELEN "&amp;'Personalia &amp; Navigatie'!E3</f>
        <v>VIA4-MIDDELEN 2019</v>
      </c>
      <c r="B1" s="53"/>
      <c r="C1" s="53"/>
      <c r="D1" s="53"/>
      <c r="E1" s="54"/>
      <c r="F1" s="53"/>
      <c r="G1" s="54"/>
      <c r="H1" s="31"/>
      <c r="I1" s="31"/>
      <c r="J1" s="31"/>
      <c r="K1" s="31"/>
      <c r="L1" s="31"/>
      <c r="M1" s="193"/>
    </row>
    <row r="2" spans="1:13" s="20" customFormat="1" ht="16.5" customHeight="1" x14ac:dyDescent="0.4">
      <c r="A2" s="473" t="s">
        <v>85</v>
      </c>
      <c r="B2" s="474"/>
      <c r="C2" s="474"/>
      <c r="D2" s="474"/>
      <c r="E2" s="475"/>
      <c r="F2" s="40"/>
      <c r="G2" s="55"/>
      <c r="H2" s="31"/>
      <c r="I2" s="31"/>
      <c r="J2" s="31"/>
      <c r="K2" s="31"/>
      <c r="L2" s="31"/>
      <c r="M2" s="193"/>
    </row>
    <row r="3" spans="1:13" s="20" customFormat="1" ht="27" thickBot="1" x14ac:dyDescent="0.45">
      <c r="A3" s="476"/>
      <c r="B3" s="477"/>
      <c r="C3" s="477"/>
      <c r="D3" s="477"/>
      <c r="E3" s="478"/>
      <c r="F3" s="40"/>
      <c r="G3" s="55"/>
      <c r="H3" s="31"/>
      <c r="I3" s="31"/>
      <c r="J3" s="31"/>
      <c r="K3" s="31"/>
      <c r="L3" s="31"/>
      <c r="M3" s="193"/>
    </row>
    <row r="4" spans="1:13" s="20" customFormat="1" ht="15.75" x14ac:dyDescent="0.25">
      <c r="A4" s="37" t="s">
        <v>72</v>
      </c>
      <c r="B4" s="143" t="str">
        <f>'Personalia &amp; Navigatie'!H9 &amp; " " &amp; 'Personalia &amp; Navigatie'!H12</f>
        <v xml:space="preserve"> </v>
      </c>
      <c r="C4" s="87"/>
      <c r="D4" s="87"/>
      <c r="E4" s="88"/>
      <c r="F4" s="85"/>
      <c r="G4" s="86"/>
      <c r="H4" s="31"/>
      <c r="I4" s="31"/>
      <c r="J4" s="31"/>
      <c r="K4" s="31"/>
      <c r="L4" s="31"/>
      <c r="M4" s="193"/>
    </row>
    <row r="5" spans="1:13" s="20" customFormat="1" ht="15.75" x14ac:dyDescent="0.25">
      <c r="A5" s="38" t="s">
        <v>73</v>
      </c>
      <c r="B5" s="202">
        <f>'Personalia &amp; Navigatie'!H15</f>
        <v>0</v>
      </c>
      <c r="C5" s="85"/>
      <c r="D5" s="85"/>
      <c r="E5" s="86"/>
      <c r="F5" s="85"/>
      <c r="G5" s="86"/>
      <c r="H5" s="31"/>
      <c r="I5" s="31"/>
      <c r="J5" s="31"/>
      <c r="K5" s="31"/>
      <c r="L5" s="31"/>
      <c r="M5" s="193"/>
    </row>
    <row r="6" spans="1:13" s="20" customFormat="1" ht="16.5" thickBot="1" x14ac:dyDescent="0.3">
      <c r="A6" s="39" t="s">
        <v>74</v>
      </c>
      <c r="B6" s="144">
        <f>'Personalia &amp; Navigatie'!H18</f>
        <v>0</v>
      </c>
      <c r="C6" s="83"/>
      <c r="D6" s="83"/>
      <c r="E6" s="84"/>
      <c r="F6" s="83"/>
      <c r="G6" s="84"/>
      <c r="H6" s="31"/>
      <c r="I6" s="31"/>
      <c r="J6" s="31"/>
      <c r="K6" s="31"/>
      <c r="L6" s="31"/>
      <c r="M6" s="193"/>
    </row>
    <row r="7" spans="1:13" ht="12.75" customHeight="1" x14ac:dyDescent="0.2">
      <c r="A7" s="487" t="s">
        <v>117</v>
      </c>
      <c r="B7" s="488"/>
      <c r="C7" s="488"/>
      <c r="D7" s="488"/>
      <c r="E7" s="489"/>
      <c r="F7" s="464" t="s">
        <v>30</v>
      </c>
      <c r="G7" s="465"/>
      <c r="H7" s="190"/>
      <c r="I7" s="190"/>
      <c r="J7" s="190"/>
    </row>
    <row r="8" spans="1:13" ht="12.75" customHeight="1" x14ac:dyDescent="0.2">
      <c r="A8" s="490"/>
      <c r="B8" s="491"/>
      <c r="C8" s="491"/>
      <c r="D8" s="491"/>
      <c r="E8" s="492"/>
      <c r="F8" s="466"/>
      <c r="G8" s="467"/>
      <c r="H8" s="190"/>
      <c r="I8" s="190"/>
      <c r="J8" s="190"/>
    </row>
    <row r="9" spans="1:13" ht="13.5" customHeight="1" thickBot="1" x14ac:dyDescent="0.25">
      <c r="A9" s="493"/>
      <c r="B9" s="494"/>
      <c r="C9" s="494"/>
      <c r="D9" s="494"/>
      <c r="E9" s="495"/>
      <c r="F9" s="468"/>
      <c r="G9" s="469"/>
      <c r="H9" s="12" t="s">
        <v>34</v>
      </c>
      <c r="I9" s="12"/>
      <c r="J9" s="11"/>
    </row>
    <row r="10" spans="1:13" ht="12.75" customHeight="1" x14ac:dyDescent="0.2">
      <c r="A10" s="479"/>
      <c r="B10" s="481" t="s">
        <v>31</v>
      </c>
      <c r="C10" s="484">
        <v>7.0000000000000007E-2</v>
      </c>
      <c r="D10" s="459" t="s">
        <v>86</v>
      </c>
      <c r="E10" s="460"/>
      <c r="F10" s="470" t="s">
        <v>87</v>
      </c>
      <c r="G10" s="470" t="s">
        <v>86</v>
      </c>
    </row>
    <row r="11" spans="1:13" ht="12.75" customHeight="1" x14ac:dyDescent="0.2">
      <c r="A11" s="479"/>
      <c r="B11" s="482"/>
      <c r="C11" s="485"/>
      <c r="D11" s="459"/>
      <c r="E11" s="460"/>
      <c r="F11" s="471"/>
      <c r="G11" s="471"/>
    </row>
    <row r="12" spans="1:13" ht="12.75" customHeight="1" thickBot="1" x14ac:dyDescent="0.25">
      <c r="A12" s="480"/>
      <c r="B12" s="483"/>
      <c r="C12" s="486"/>
      <c r="D12" s="461"/>
      <c r="E12" s="462"/>
      <c r="F12" s="472"/>
      <c r="G12" s="472"/>
    </row>
    <row r="13" spans="1:13" ht="12.75" customHeight="1" x14ac:dyDescent="0.2">
      <c r="A13" s="424" t="s">
        <v>79</v>
      </c>
      <c r="B13" s="435">
        <f>'K1'!F78</f>
        <v>0</v>
      </c>
      <c r="C13" s="435">
        <f>B13*$C$10</f>
        <v>0</v>
      </c>
      <c r="D13" s="441"/>
      <c r="E13" s="442"/>
      <c r="F13" s="433"/>
      <c r="G13" s="458"/>
    </row>
    <row r="14" spans="1:13" ht="12.75" customHeight="1" x14ac:dyDescent="0.2">
      <c r="A14" s="425"/>
      <c r="B14" s="435"/>
      <c r="C14" s="435"/>
      <c r="D14" s="441"/>
      <c r="E14" s="442"/>
      <c r="F14" s="433"/>
      <c r="G14" s="437"/>
    </row>
    <row r="15" spans="1:13" ht="12.75" customHeight="1" x14ac:dyDescent="0.2">
      <c r="A15" s="463"/>
      <c r="B15" s="436"/>
      <c r="C15" s="436"/>
      <c r="D15" s="455"/>
      <c r="E15" s="456"/>
      <c r="F15" s="434"/>
      <c r="G15" s="437"/>
    </row>
    <row r="16" spans="1:13" ht="12.75" customHeight="1" x14ac:dyDescent="0.2">
      <c r="A16" s="424" t="s">
        <v>80</v>
      </c>
      <c r="B16" s="438">
        <f>'K2'!F78</f>
        <v>0</v>
      </c>
      <c r="C16" s="438">
        <f>B16*$C$10</f>
        <v>0</v>
      </c>
      <c r="D16" s="439"/>
      <c r="E16" s="440"/>
      <c r="F16" s="432"/>
      <c r="G16" s="437"/>
    </row>
    <row r="17" spans="1:7" ht="12.75" customHeight="1" x14ac:dyDescent="0.2">
      <c r="A17" s="425"/>
      <c r="B17" s="435"/>
      <c r="C17" s="435"/>
      <c r="D17" s="441"/>
      <c r="E17" s="442"/>
      <c r="F17" s="433"/>
      <c r="G17" s="437"/>
    </row>
    <row r="18" spans="1:7" ht="12.75" customHeight="1" x14ac:dyDescent="0.2">
      <c r="A18" s="463"/>
      <c r="B18" s="436"/>
      <c r="C18" s="436"/>
      <c r="D18" s="455"/>
      <c r="E18" s="456"/>
      <c r="F18" s="434"/>
      <c r="G18" s="437"/>
    </row>
    <row r="19" spans="1:7" ht="12.75" customHeight="1" x14ac:dyDescent="0.2">
      <c r="A19" s="424" t="s">
        <v>81</v>
      </c>
      <c r="B19" s="438">
        <f>'K3'!F81</f>
        <v>0</v>
      </c>
      <c r="C19" s="438">
        <f>B19*$C$10</f>
        <v>0</v>
      </c>
      <c r="D19" s="439"/>
      <c r="E19" s="440"/>
      <c r="F19" s="432"/>
      <c r="G19" s="437"/>
    </row>
    <row r="20" spans="1:7" ht="12.75" customHeight="1" x14ac:dyDescent="0.2">
      <c r="A20" s="425"/>
      <c r="B20" s="435"/>
      <c r="C20" s="435"/>
      <c r="D20" s="441"/>
      <c r="E20" s="442"/>
      <c r="F20" s="433"/>
      <c r="G20" s="437"/>
    </row>
    <row r="21" spans="1:7" ht="12.75" customHeight="1" x14ac:dyDescent="0.2">
      <c r="A21" s="463"/>
      <c r="B21" s="436"/>
      <c r="C21" s="436"/>
      <c r="D21" s="455"/>
      <c r="E21" s="456"/>
      <c r="F21" s="434"/>
      <c r="G21" s="437"/>
    </row>
    <row r="22" spans="1:7" ht="12.75" customHeight="1" x14ac:dyDescent="0.2">
      <c r="A22" s="424" t="s">
        <v>82</v>
      </c>
      <c r="B22" s="438">
        <f>'K4'!F78</f>
        <v>0</v>
      </c>
      <c r="C22" s="438">
        <f>B22*$C$10</f>
        <v>0</v>
      </c>
      <c r="D22" s="439"/>
      <c r="E22" s="440"/>
      <c r="F22" s="432"/>
      <c r="G22" s="437"/>
    </row>
    <row r="23" spans="1:7" ht="12.75" customHeight="1" x14ac:dyDescent="0.2">
      <c r="A23" s="425"/>
      <c r="B23" s="435"/>
      <c r="C23" s="435"/>
      <c r="D23" s="441"/>
      <c r="E23" s="442"/>
      <c r="F23" s="433"/>
      <c r="G23" s="437"/>
    </row>
    <row r="24" spans="1:7" ht="12.75" customHeight="1" x14ac:dyDescent="0.2">
      <c r="A24" s="463"/>
      <c r="B24" s="436"/>
      <c r="C24" s="436"/>
      <c r="D24" s="455"/>
      <c r="E24" s="456"/>
      <c r="F24" s="434"/>
      <c r="G24" s="437"/>
    </row>
    <row r="25" spans="1:7" ht="12.75" customHeight="1" x14ac:dyDescent="0.2">
      <c r="A25" s="424" t="s">
        <v>83</v>
      </c>
      <c r="B25" s="438">
        <f>'K5'!F78</f>
        <v>0</v>
      </c>
      <c r="C25" s="438">
        <f>B25*$C$10</f>
        <v>0</v>
      </c>
      <c r="D25" s="439"/>
      <c r="E25" s="440"/>
      <c r="F25" s="432"/>
      <c r="G25" s="437"/>
    </row>
    <row r="26" spans="1:7" ht="12.75" customHeight="1" x14ac:dyDescent="0.2">
      <c r="A26" s="425"/>
      <c r="B26" s="435"/>
      <c r="C26" s="435"/>
      <c r="D26" s="441"/>
      <c r="E26" s="442"/>
      <c r="F26" s="433"/>
      <c r="G26" s="437"/>
    </row>
    <row r="27" spans="1:7" ht="12.75" customHeight="1" x14ac:dyDescent="0.2">
      <c r="A27" s="463"/>
      <c r="B27" s="436"/>
      <c r="C27" s="436"/>
      <c r="D27" s="455"/>
      <c r="E27" s="456"/>
      <c r="F27" s="434"/>
      <c r="G27" s="437"/>
    </row>
    <row r="28" spans="1:7" ht="12.75" customHeight="1" x14ac:dyDescent="0.2">
      <c r="A28" s="424" t="s">
        <v>84</v>
      </c>
      <c r="B28" s="438">
        <f>'K6'!F81</f>
        <v>0</v>
      </c>
      <c r="C28" s="438">
        <f>B28*$C$10</f>
        <v>0</v>
      </c>
      <c r="D28" s="439"/>
      <c r="E28" s="440"/>
      <c r="F28" s="432"/>
      <c r="G28" s="437"/>
    </row>
    <row r="29" spans="1:7" ht="12.75" customHeight="1" x14ac:dyDescent="0.2">
      <c r="A29" s="425"/>
      <c r="B29" s="435"/>
      <c r="C29" s="435"/>
      <c r="D29" s="441"/>
      <c r="E29" s="442"/>
      <c r="F29" s="433"/>
      <c r="G29" s="437"/>
    </row>
    <row r="30" spans="1:7" ht="12.75" customHeight="1" thickBot="1" x14ac:dyDescent="0.25">
      <c r="A30" s="425"/>
      <c r="B30" s="436"/>
      <c r="C30" s="435"/>
      <c r="D30" s="441"/>
      <c r="E30" s="442"/>
      <c r="F30" s="433"/>
      <c r="G30" s="457"/>
    </row>
    <row r="31" spans="1:7" ht="12.75" customHeight="1" x14ac:dyDescent="0.2">
      <c r="A31" s="443" t="s">
        <v>4</v>
      </c>
      <c r="B31" s="446">
        <f>SUM(B13:B30)</f>
        <v>0</v>
      </c>
      <c r="C31" s="449">
        <f>SUM(C13:C30)</f>
        <v>0</v>
      </c>
      <c r="D31" s="426"/>
      <c r="E31" s="427"/>
      <c r="F31" s="452">
        <f>SUMIF(G13:G30,"&lt;&gt;",F13:F30)</f>
        <v>0</v>
      </c>
      <c r="G31" s="421"/>
    </row>
    <row r="32" spans="1:7" ht="12.75" customHeight="1" x14ac:dyDescent="0.2">
      <c r="A32" s="444"/>
      <c r="B32" s="447"/>
      <c r="C32" s="450"/>
      <c r="D32" s="428"/>
      <c r="E32" s="429"/>
      <c r="F32" s="453"/>
      <c r="G32" s="422"/>
    </row>
    <row r="33" spans="1:13" ht="12.75" customHeight="1" thickBot="1" x14ac:dyDescent="0.25">
      <c r="A33" s="445"/>
      <c r="B33" s="448"/>
      <c r="C33" s="451"/>
      <c r="D33" s="430"/>
      <c r="E33" s="431"/>
      <c r="F33" s="454"/>
      <c r="G33" s="423"/>
    </row>
    <row r="34" spans="1:13" ht="12.75" customHeight="1" x14ac:dyDescent="0.2"/>
    <row r="35" spans="1:13" ht="12.75" customHeight="1" x14ac:dyDescent="0.2">
      <c r="A35" s="190"/>
      <c r="B35" s="190"/>
      <c r="C35" s="190"/>
      <c r="D35" s="190"/>
      <c r="E35" s="190"/>
      <c r="F35" s="190"/>
      <c r="G35" s="190"/>
    </row>
    <row r="36" spans="1:13" ht="13.5" customHeight="1" x14ac:dyDescent="0.2">
      <c r="A36" s="190"/>
      <c r="B36" s="190"/>
      <c r="C36" s="190"/>
      <c r="D36" s="190"/>
      <c r="E36" s="190"/>
      <c r="F36" s="190"/>
      <c r="G36" s="190"/>
    </row>
    <row r="37" spans="1:13" ht="12.75" customHeight="1" x14ac:dyDescent="0.2">
      <c r="A37" s="190"/>
      <c r="B37" s="190"/>
      <c r="C37" s="190"/>
      <c r="D37" s="190"/>
      <c r="E37" s="190"/>
      <c r="F37" s="190"/>
      <c r="G37" s="190"/>
    </row>
    <row r="38" spans="1:13" customFormat="1" ht="12.75" customHeight="1" x14ac:dyDescent="0.25">
      <c r="A38" s="13"/>
      <c r="B38" s="13"/>
      <c r="C38" s="13"/>
      <c r="D38" s="13"/>
      <c r="E38" s="13"/>
      <c r="F38" s="9"/>
      <c r="G38" s="9"/>
      <c r="H38" s="190"/>
      <c r="I38" s="190"/>
      <c r="J38" s="190"/>
      <c r="K38" s="190"/>
      <c r="L38" s="190"/>
      <c r="M38" s="190"/>
    </row>
    <row r="39" spans="1:13" customFormat="1" ht="12.75" customHeight="1" x14ac:dyDescent="0.2">
      <c r="A39" s="10"/>
      <c r="B39" s="10"/>
      <c r="C39" s="10"/>
      <c r="D39" s="10"/>
      <c r="E39" s="10"/>
      <c r="F39" s="10"/>
      <c r="G39" s="10"/>
      <c r="H39" s="190"/>
      <c r="I39" s="190"/>
      <c r="J39" s="190"/>
      <c r="K39" s="190"/>
      <c r="L39" s="190"/>
      <c r="M39" s="190"/>
    </row>
    <row r="40" spans="1:13" customFormat="1" ht="12.75" customHeight="1" x14ac:dyDescent="0.2">
      <c r="A40" s="10"/>
      <c r="B40" s="10"/>
      <c r="C40" s="10"/>
      <c r="D40" s="10"/>
      <c r="E40" s="10"/>
      <c r="F40" s="10"/>
      <c r="G40" s="10"/>
      <c r="H40" s="190"/>
      <c r="I40" s="190"/>
      <c r="J40" s="190"/>
      <c r="K40" s="190"/>
      <c r="L40" s="190"/>
      <c r="M40" s="190"/>
    </row>
    <row r="41" spans="1:13" ht="12.75" customHeight="1" x14ac:dyDescent="0.25">
      <c r="H41" s="9"/>
      <c r="I41" s="9"/>
      <c r="J41" s="9"/>
    </row>
  </sheetData>
  <mergeCells count="51">
    <mergeCell ref="A2:E3"/>
    <mergeCell ref="A10:A12"/>
    <mergeCell ref="B10:B12"/>
    <mergeCell ref="C10:C12"/>
    <mergeCell ref="G25:G27"/>
    <mergeCell ref="G19:G21"/>
    <mergeCell ref="A16:A18"/>
    <mergeCell ref="D16:E18"/>
    <mergeCell ref="G22:G24"/>
    <mergeCell ref="F19:F21"/>
    <mergeCell ref="A19:A21"/>
    <mergeCell ref="B16:B18"/>
    <mergeCell ref="C16:C18"/>
    <mergeCell ref="A25:A27"/>
    <mergeCell ref="A22:A24"/>
    <mergeCell ref="A7:E9"/>
    <mergeCell ref="D10:E12"/>
    <mergeCell ref="A13:A15"/>
    <mergeCell ref="F7:G9"/>
    <mergeCell ref="F10:F12"/>
    <mergeCell ref="G10:G12"/>
    <mergeCell ref="G28:G30"/>
    <mergeCell ref="D25:E27"/>
    <mergeCell ref="B25:B27"/>
    <mergeCell ref="C25:C27"/>
    <mergeCell ref="G13:G15"/>
    <mergeCell ref="B28:B30"/>
    <mergeCell ref="F22:F24"/>
    <mergeCell ref="C13:C15"/>
    <mergeCell ref="B22:B24"/>
    <mergeCell ref="C22:C24"/>
    <mergeCell ref="D13:E15"/>
    <mergeCell ref="B19:B21"/>
    <mergeCell ref="C19:C21"/>
    <mergeCell ref="D19:E21"/>
    <mergeCell ref="G31:G33"/>
    <mergeCell ref="A28:A30"/>
    <mergeCell ref="D31:E33"/>
    <mergeCell ref="F16:F18"/>
    <mergeCell ref="F13:F15"/>
    <mergeCell ref="B13:B15"/>
    <mergeCell ref="G16:G18"/>
    <mergeCell ref="C28:C30"/>
    <mergeCell ref="D28:E30"/>
    <mergeCell ref="F25:F27"/>
    <mergeCell ref="A31:A33"/>
    <mergeCell ref="B31:B33"/>
    <mergeCell ref="C31:C33"/>
    <mergeCell ref="F31:F33"/>
    <mergeCell ref="F28:F30"/>
    <mergeCell ref="D22:E24"/>
  </mergeCells>
  <printOptions horizontalCentered="1" verticalCentered="1"/>
  <pageMargins left="0.7" right="0.7" top="0.75" bottom="0.75" header="0.3" footer="0.3"/>
  <pageSetup paperSize="9" scale="9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103"/>
  <sheetViews>
    <sheetView showGridLines="0" tabSelected="1" zoomScale="85" zoomScaleNormal="85" workbookViewId="0">
      <selection activeCell="A9" sqref="A9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5703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18.85546875" style="1" customWidth="1"/>
    <col min="11" max="16384" width="9.140625" style="1"/>
  </cols>
  <sheetData>
    <row r="1" spans="1:13" ht="26.25" x14ac:dyDescent="0.4">
      <c r="A1" s="292" t="str">
        <f>"PAB-KOSTENSTAAT: 1e indiening "&amp;'Personalia &amp; Navigatie'!E3</f>
        <v>PAB-KOSTENSTAAT: 1e indiening 2019</v>
      </c>
      <c r="B1" s="105"/>
      <c r="C1" s="106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203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/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0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18"/>
      <c r="F9" s="230" t="s">
        <v>104</v>
      </c>
      <c r="G9" s="221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19"/>
      <c r="F10" s="232" t="s">
        <v>104</v>
      </c>
      <c r="G10" s="22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19"/>
      <c r="F11" s="232" t="s">
        <v>104</v>
      </c>
      <c r="G11" s="22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19"/>
      <c r="F12" s="232" t="s">
        <v>104</v>
      </c>
      <c r="G12" s="22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19"/>
      <c r="F13" s="232" t="s">
        <v>104</v>
      </c>
      <c r="G13" s="222"/>
      <c r="H13" s="233" t="s">
        <v>104</v>
      </c>
      <c r="I13" s="225"/>
    </row>
    <row r="14" spans="1:13" ht="20.100000000000001" customHeight="1" x14ac:dyDescent="0.2">
      <c r="A14" s="303"/>
      <c r="B14" s="212"/>
      <c r="C14" s="205"/>
      <c r="D14" s="229" t="s">
        <v>104</v>
      </c>
      <c r="E14" s="219"/>
      <c r="F14" s="232" t="s">
        <v>104</v>
      </c>
      <c r="G14" s="22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19"/>
      <c r="F15" s="232" t="s">
        <v>104</v>
      </c>
      <c r="G15" s="22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19"/>
      <c r="F16" s="232" t="s">
        <v>104</v>
      </c>
      <c r="G16" s="22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19"/>
      <c r="F17" s="232" t="s">
        <v>104</v>
      </c>
      <c r="G17" s="22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19"/>
      <c r="F18" s="232" t="s">
        <v>104</v>
      </c>
      <c r="G18" s="22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19"/>
      <c r="F19" s="232" t="s">
        <v>104</v>
      </c>
      <c r="G19" s="222"/>
      <c r="H19" s="233" t="s">
        <v>104</v>
      </c>
      <c r="I19" s="225"/>
    </row>
    <row r="20" spans="1:13" ht="20.100000000000001" customHeight="1" x14ac:dyDescent="0.2">
      <c r="A20" s="303"/>
      <c r="B20" s="212"/>
      <c r="C20" s="205"/>
      <c r="D20" s="229" t="s">
        <v>104</v>
      </c>
      <c r="E20" s="219"/>
      <c r="F20" s="232" t="s">
        <v>104</v>
      </c>
      <c r="G20" s="222"/>
      <c r="H20" s="233" t="s">
        <v>104</v>
      </c>
      <c r="I20" s="225" t="s">
        <v>34</v>
      </c>
      <c r="J20" s="190"/>
      <c r="K20" s="190"/>
      <c r="L20" s="190"/>
      <c r="M20" s="190"/>
    </row>
    <row r="21" spans="1:13" ht="20.100000000000001" customHeight="1" x14ac:dyDescent="0.2">
      <c r="A21" s="303"/>
      <c r="B21" s="212"/>
      <c r="C21" s="205"/>
      <c r="D21" s="229" t="s">
        <v>104</v>
      </c>
      <c r="E21" s="219"/>
      <c r="F21" s="232" t="s">
        <v>104</v>
      </c>
      <c r="G21" s="222"/>
      <c r="H21" s="233" t="s">
        <v>104</v>
      </c>
      <c r="I21" s="225"/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19"/>
      <c r="F22" s="232" t="s">
        <v>104</v>
      </c>
      <c r="G22" s="222"/>
      <c r="H22" s="233" t="s">
        <v>104</v>
      </c>
      <c r="I22" s="225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19"/>
      <c r="F23" s="232" t="s">
        <v>104</v>
      </c>
      <c r="G23" s="222"/>
      <c r="H23" s="233" t="s">
        <v>104</v>
      </c>
      <c r="I23" s="225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19"/>
      <c r="F24" s="232" t="s">
        <v>104</v>
      </c>
      <c r="G24" s="222"/>
      <c r="H24" s="233" t="s">
        <v>104</v>
      </c>
      <c r="I24" s="225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0"/>
      <c r="F25" s="234" t="s">
        <v>104</v>
      </c>
      <c r="G25" s="223"/>
      <c r="H25" s="235" t="s">
        <v>104</v>
      </c>
      <c r="I25" s="226"/>
      <c r="J25" s="190"/>
      <c r="K25" s="190"/>
      <c r="L25" s="190"/>
      <c r="M25" s="190"/>
    </row>
    <row r="26" spans="1:13" ht="20.100000000000001" customHeight="1" thickBot="1" x14ac:dyDescent="0.3">
      <c r="A26" s="496" t="s">
        <v>2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 t="s">
        <v>31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48"/>
      <c r="F28" s="252" t="s">
        <v>104</v>
      </c>
      <c r="G28" s="248"/>
      <c r="H28" s="231" t="s">
        <v>104</v>
      </c>
      <c r="I28" s="25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19"/>
      <c r="F29" s="232" t="s">
        <v>104</v>
      </c>
      <c r="G29" s="222"/>
      <c r="H29" s="233" t="s">
        <v>104</v>
      </c>
      <c r="I29" s="225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19"/>
      <c r="F30" s="232" t="s">
        <v>104</v>
      </c>
      <c r="G30" s="222"/>
      <c r="H30" s="233" t="s">
        <v>104</v>
      </c>
      <c r="I30" s="225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19"/>
      <c r="F31" s="232" t="s">
        <v>104</v>
      </c>
      <c r="G31" s="222"/>
      <c r="H31" s="233" t="s">
        <v>104</v>
      </c>
      <c r="I31" s="225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19"/>
      <c r="F32" s="232" t="s">
        <v>104</v>
      </c>
      <c r="G32" s="222"/>
      <c r="H32" s="233" t="s">
        <v>104</v>
      </c>
      <c r="I32" s="225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19"/>
      <c r="F33" s="232" t="s">
        <v>104</v>
      </c>
      <c r="G33" s="222"/>
      <c r="H33" s="233" t="s">
        <v>104</v>
      </c>
      <c r="I33" s="225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19"/>
      <c r="F34" s="232" t="s">
        <v>104</v>
      </c>
      <c r="G34" s="222"/>
      <c r="H34" s="233" t="s">
        <v>104</v>
      </c>
      <c r="I34" s="225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19"/>
      <c r="F35" s="232" t="s">
        <v>104</v>
      </c>
      <c r="G35" s="222"/>
      <c r="H35" s="233" t="s">
        <v>104</v>
      </c>
      <c r="I35" s="225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19"/>
      <c r="F36" s="232" t="s">
        <v>104</v>
      </c>
      <c r="G36" s="222"/>
      <c r="H36" s="233" t="s">
        <v>104</v>
      </c>
      <c r="I36" s="225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18"/>
      <c r="F37" s="230" t="s">
        <v>104</v>
      </c>
      <c r="G37" s="221"/>
      <c r="H37" s="236" t="s">
        <v>104</v>
      </c>
      <c r="I37" s="224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19"/>
      <c r="F38" s="232" t="s">
        <v>104</v>
      </c>
      <c r="G38" s="222"/>
      <c r="H38" s="233" t="s">
        <v>104</v>
      </c>
      <c r="I38" s="225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19"/>
      <c r="F39" s="232" t="s">
        <v>104</v>
      </c>
      <c r="G39" s="222"/>
      <c r="H39" s="233" t="s">
        <v>104</v>
      </c>
      <c r="I39" s="225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19"/>
      <c r="F40" s="232" t="s">
        <v>104</v>
      </c>
      <c r="G40" s="222"/>
      <c r="H40" s="233" t="s">
        <v>104</v>
      </c>
      <c r="I40" s="225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19"/>
      <c r="F41" s="232" t="s">
        <v>104</v>
      </c>
      <c r="G41" s="222"/>
      <c r="H41" s="233" t="s">
        <v>104</v>
      </c>
      <c r="I41" s="225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19"/>
      <c r="F42" s="232" t="s">
        <v>104</v>
      </c>
      <c r="G42" s="222"/>
      <c r="H42" s="233" t="s">
        <v>104</v>
      </c>
      <c r="I42" s="225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19"/>
      <c r="F43" s="232" t="s">
        <v>104</v>
      </c>
      <c r="G43" s="222"/>
      <c r="H43" s="233" t="s">
        <v>104</v>
      </c>
      <c r="I43" s="225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496" t="s">
        <v>2</v>
      </c>
      <c r="B53" s="497"/>
      <c r="C53" s="498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496" t="s">
        <v>31</v>
      </c>
      <c r="B54" s="497"/>
      <c r="C54" s="498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49" t="s">
        <v>104</v>
      </c>
      <c r="G55" s="250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68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8"/>
      <c r="F71" s="230" t="s">
        <v>104</v>
      </c>
      <c r="G71" s="221"/>
      <c r="H71" s="236" t="s">
        <v>104</v>
      </c>
      <c r="I71" s="224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496" t="s">
        <v>2</v>
      </c>
      <c r="B78" s="497"/>
      <c r="C78" s="498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496" t="s">
        <v>31</v>
      </c>
      <c r="B79" s="497"/>
      <c r="C79" s="498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2" ht="15.75" x14ac:dyDescent="0.25">
      <c r="A81" s="244" t="s">
        <v>133</v>
      </c>
      <c r="B81" s="135"/>
      <c r="C81" s="242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1:12" ht="15.75" x14ac:dyDescent="0.25">
      <c r="A82" s="243" t="s">
        <v>134</v>
      </c>
      <c r="B82" s="135"/>
      <c r="C82" s="242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1:12" x14ac:dyDescent="0.2">
      <c r="A83" s="135"/>
      <c r="B83" s="135"/>
      <c r="C83" s="242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1:12" x14ac:dyDescent="0.2">
      <c r="A84" s="135"/>
      <c r="B84" s="135"/>
      <c r="C84" s="242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x14ac:dyDescent="0.2">
      <c r="A85" s="135"/>
      <c r="B85" s="135"/>
      <c r="C85" s="242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x14ac:dyDescent="0.2">
      <c r="A86" s="135"/>
      <c r="B86" s="135"/>
      <c r="C86" s="242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x14ac:dyDescent="0.2">
      <c r="A87" s="135"/>
      <c r="B87" s="135"/>
      <c r="C87" s="242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1:12" x14ac:dyDescent="0.2">
      <c r="A88" s="135"/>
      <c r="B88" s="135"/>
      <c r="C88" s="242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1:12" x14ac:dyDescent="0.2">
      <c r="A89" s="135"/>
      <c r="B89" s="135"/>
      <c r="C89" s="242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1:12" x14ac:dyDescent="0.2">
      <c r="A90" s="135"/>
      <c r="B90" s="135"/>
      <c r="C90" s="242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1:12" x14ac:dyDescent="0.2">
      <c r="A91" s="135"/>
      <c r="B91" s="135"/>
      <c r="C91" s="242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1:12" x14ac:dyDescent="0.2">
      <c r="A92" s="135"/>
      <c r="B92" s="135"/>
      <c r="C92" s="242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1:12" x14ac:dyDescent="0.2">
      <c r="A93" s="135"/>
      <c r="B93" s="135"/>
      <c r="C93" s="242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x14ac:dyDescent="0.2">
      <c r="A94" s="135"/>
      <c r="B94" s="135"/>
      <c r="C94" s="242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x14ac:dyDescent="0.2">
      <c r="A95" s="135"/>
      <c r="B95" s="135"/>
      <c r="C95" s="242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2" x14ac:dyDescent="0.2">
      <c r="A96" s="135"/>
      <c r="B96" s="135"/>
      <c r="C96" s="242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x14ac:dyDescent="0.2">
      <c r="A97" s="135"/>
      <c r="B97" s="135"/>
      <c r="C97" s="242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x14ac:dyDescent="0.2">
      <c r="A98" s="135"/>
      <c r="B98" s="135"/>
      <c r="C98" s="242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x14ac:dyDescent="0.2">
      <c r="A99" s="135"/>
      <c r="B99" s="135"/>
      <c r="C99" s="242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x14ac:dyDescent="0.2">
      <c r="A100" s="135"/>
      <c r="B100" s="135"/>
      <c r="C100" s="242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x14ac:dyDescent="0.2">
      <c r="A101" s="135"/>
      <c r="B101" s="135"/>
      <c r="C101" s="242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2" x14ac:dyDescent="0.2">
      <c r="A102" s="135"/>
      <c r="B102" s="135"/>
      <c r="C102" s="242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1:12" x14ac:dyDescent="0.2">
      <c r="A103" s="135"/>
      <c r="B103" s="135"/>
      <c r="C103" s="242"/>
      <c r="D103" s="135"/>
      <c r="E103" s="135"/>
      <c r="F103" s="135"/>
      <c r="G103" s="135"/>
      <c r="H103" s="135"/>
      <c r="I103" s="135"/>
      <c r="J103" s="135"/>
      <c r="K103" s="135"/>
      <c r="L103" s="135"/>
    </row>
  </sheetData>
  <mergeCells count="26">
    <mergeCell ref="I7:I8"/>
    <mergeCell ref="B7:B8"/>
    <mergeCell ref="A6:B6"/>
    <mergeCell ref="A26:C26"/>
    <mergeCell ref="A53:C53"/>
    <mergeCell ref="D26:E26"/>
    <mergeCell ref="A5:B5"/>
    <mergeCell ref="A4:B4"/>
    <mergeCell ref="D7:G7"/>
    <mergeCell ref="A7:A8"/>
    <mergeCell ref="C7:C8"/>
    <mergeCell ref="A79:C79"/>
    <mergeCell ref="D79:I79"/>
    <mergeCell ref="A27:C27"/>
    <mergeCell ref="D27:I27"/>
    <mergeCell ref="F26:G26"/>
    <mergeCell ref="H26:I26"/>
    <mergeCell ref="H78:I78"/>
    <mergeCell ref="A54:C54"/>
    <mergeCell ref="D53:E53"/>
    <mergeCell ref="D54:I54"/>
    <mergeCell ref="A78:C78"/>
    <mergeCell ref="D78:E78"/>
    <mergeCell ref="F53:G53"/>
    <mergeCell ref="H53:I53"/>
    <mergeCell ref="F78:G78"/>
  </mergeCells>
  <phoneticPr fontId="4" type="noConversion"/>
  <conditionalFormatting sqref="F26 H26 E64:I70 D26:D27 E9:I25 J27:J79 E37:I50">
    <cfRule type="cellIs" dxfId="17" priority="23" stopIfTrue="1" operator="lessThan">
      <formula>0</formula>
    </cfRule>
    <cfRule type="cellIs" dxfId="16" priority="2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L27"/>
  <sheetViews>
    <sheetView topLeftCell="A6"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9" width="9.140625" style="2"/>
    <col min="10" max="10" width="9" style="2" customWidth="1"/>
    <col min="11" max="11" width="8.5703125" style="2" hidden="1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28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'K1'!D78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'K1'!F78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'K1'!H78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19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C21:E21"/>
    <mergeCell ref="F20:G20"/>
    <mergeCell ref="F21:G21"/>
    <mergeCell ref="B27:J27"/>
    <mergeCell ref="C22:E22"/>
    <mergeCell ref="F22:G22"/>
    <mergeCell ref="C23:E23"/>
    <mergeCell ref="F23:G23"/>
    <mergeCell ref="B25:J25"/>
    <mergeCell ref="B26:J26"/>
    <mergeCell ref="B16:J16"/>
    <mergeCell ref="B17:J17"/>
    <mergeCell ref="B18:J18"/>
    <mergeCell ref="B19:J19"/>
    <mergeCell ref="C20:E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83"/>
  <sheetViews>
    <sheetView showGridLines="0" zoomScaleNormal="100" workbookViewId="0">
      <selection activeCell="A9" sqref="A9:A25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42578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10" width="14.7109375" style="1" customWidth="1"/>
    <col min="11" max="16384" width="9.140625" style="1"/>
  </cols>
  <sheetData>
    <row r="1" spans="1:13" ht="26.25" x14ac:dyDescent="0.4">
      <c r="A1" s="292" t="str">
        <f>"PAB-KOSTENSTAAT: 2e indiening "&amp;'Personalia &amp; Navigatie'!E3</f>
        <v>PAB-KOSTENSTAAT: 2e indiening 2019</v>
      </c>
      <c r="B1" s="105"/>
      <c r="C1" s="106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203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>
        <f>'Personalia &amp; Navigatie'!H18</f>
        <v>0</v>
      </c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2.25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18"/>
      <c r="F9" s="230" t="s">
        <v>104</v>
      </c>
      <c r="G9" s="221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19"/>
      <c r="F10" s="232" t="s">
        <v>104</v>
      </c>
      <c r="G10" s="22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19"/>
      <c r="F11" s="232" t="s">
        <v>104</v>
      </c>
      <c r="G11" s="22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19"/>
      <c r="F12" s="232" t="s">
        <v>104</v>
      </c>
      <c r="G12" s="22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19"/>
      <c r="F13" s="232" t="s">
        <v>104</v>
      </c>
      <c r="G13" s="222"/>
      <c r="H13" s="233" t="s">
        <v>104</v>
      </c>
      <c r="I13" s="225"/>
    </row>
    <row r="14" spans="1:13" ht="20.100000000000001" customHeight="1" x14ac:dyDescent="0.2">
      <c r="A14" s="303"/>
      <c r="B14" s="212"/>
      <c r="C14" s="205"/>
      <c r="D14" s="229" t="s">
        <v>104</v>
      </c>
      <c r="E14" s="219"/>
      <c r="F14" s="232" t="s">
        <v>104</v>
      </c>
      <c r="G14" s="22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19"/>
      <c r="F15" s="232" t="s">
        <v>104</v>
      </c>
      <c r="G15" s="22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19"/>
      <c r="F16" s="232" t="s">
        <v>104</v>
      </c>
      <c r="G16" s="22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19"/>
      <c r="F17" s="232" t="s">
        <v>104</v>
      </c>
      <c r="G17" s="22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19"/>
      <c r="F18" s="232" t="s">
        <v>104</v>
      </c>
      <c r="G18" s="22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19"/>
      <c r="F19" s="232" t="s">
        <v>104</v>
      </c>
      <c r="G19" s="222"/>
      <c r="H19" s="233" t="s">
        <v>104</v>
      </c>
      <c r="I19" s="225"/>
    </row>
    <row r="20" spans="1:13" ht="20.100000000000001" customHeight="1" x14ac:dyDescent="0.2">
      <c r="A20" s="303"/>
      <c r="B20" s="212"/>
      <c r="C20" s="205"/>
      <c r="D20" s="229" t="s">
        <v>104</v>
      </c>
      <c r="E20" s="219"/>
      <c r="F20" s="232" t="s">
        <v>104</v>
      </c>
      <c r="G20" s="222"/>
      <c r="H20" s="233" t="s">
        <v>104</v>
      </c>
      <c r="I20" s="225" t="s">
        <v>34</v>
      </c>
    </row>
    <row r="21" spans="1:13" ht="20.100000000000001" customHeight="1" x14ac:dyDescent="0.2">
      <c r="A21" s="303"/>
      <c r="B21" s="212"/>
      <c r="C21" s="205"/>
      <c r="D21" s="229" t="s">
        <v>104</v>
      </c>
      <c r="E21" s="219"/>
      <c r="F21" s="232" t="s">
        <v>104</v>
      </c>
      <c r="G21" s="222"/>
      <c r="H21" s="233" t="s">
        <v>104</v>
      </c>
      <c r="I21" s="225"/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19"/>
      <c r="F22" s="232" t="s">
        <v>104</v>
      </c>
      <c r="G22" s="222"/>
      <c r="H22" s="233" t="s">
        <v>104</v>
      </c>
      <c r="I22" s="225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19"/>
      <c r="F23" s="232" t="s">
        <v>104</v>
      </c>
      <c r="G23" s="222"/>
      <c r="H23" s="233" t="s">
        <v>104</v>
      </c>
      <c r="I23" s="225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19"/>
      <c r="F24" s="232" t="s">
        <v>104</v>
      </c>
      <c r="G24" s="222"/>
      <c r="H24" s="233" t="s">
        <v>104</v>
      </c>
      <c r="I24" s="225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0"/>
      <c r="F25" s="234" t="s">
        <v>104</v>
      </c>
      <c r="G25" s="223"/>
      <c r="H25" s="235" t="s">
        <v>104</v>
      </c>
      <c r="I25" s="226"/>
      <c r="J25" s="190"/>
      <c r="K25" s="190"/>
      <c r="L25" s="190"/>
      <c r="M25" s="190"/>
    </row>
    <row r="26" spans="1:13" ht="20.100000000000001" customHeight="1" thickBot="1" x14ac:dyDescent="0.3">
      <c r="A26" s="496">
        <v>2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>
        <v>2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48"/>
      <c r="F28" s="252" t="s">
        <v>104</v>
      </c>
      <c r="G28" s="248"/>
      <c r="H28" s="231" t="s">
        <v>104</v>
      </c>
      <c r="I28" s="25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19"/>
      <c r="F29" s="232" t="s">
        <v>104</v>
      </c>
      <c r="G29" s="222"/>
      <c r="H29" s="233" t="s">
        <v>104</v>
      </c>
      <c r="I29" s="225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19"/>
      <c r="F30" s="232" t="s">
        <v>104</v>
      </c>
      <c r="G30" s="222"/>
      <c r="H30" s="233" t="s">
        <v>104</v>
      </c>
      <c r="I30" s="225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19"/>
      <c r="F31" s="232" t="s">
        <v>104</v>
      </c>
      <c r="G31" s="222"/>
      <c r="H31" s="233" t="s">
        <v>104</v>
      </c>
      <c r="I31" s="225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19"/>
      <c r="F32" s="232" t="s">
        <v>104</v>
      </c>
      <c r="G32" s="222"/>
      <c r="H32" s="233" t="s">
        <v>104</v>
      </c>
      <c r="I32" s="225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19"/>
      <c r="F33" s="232" t="s">
        <v>104</v>
      </c>
      <c r="G33" s="222"/>
      <c r="H33" s="233" t="s">
        <v>104</v>
      </c>
      <c r="I33" s="225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19"/>
      <c r="F34" s="232" t="s">
        <v>104</v>
      </c>
      <c r="G34" s="222"/>
      <c r="H34" s="233" t="s">
        <v>104</v>
      </c>
      <c r="I34" s="225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19"/>
      <c r="F35" s="232" t="s">
        <v>104</v>
      </c>
      <c r="G35" s="222"/>
      <c r="H35" s="233" t="s">
        <v>104</v>
      </c>
      <c r="I35" s="225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19"/>
      <c r="F36" s="232" t="s">
        <v>104</v>
      </c>
      <c r="G36" s="222"/>
      <c r="H36" s="233" t="s">
        <v>104</v>
      </c>
      <c r="I36" s="225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18"/>
      <c r="F37" s="230" t="s">
        <v>104</v>
      </c>
      <c r="G37" s="221"/>
      <c r="H37" s="236" t="s">
        <v>104</v>
      </c>
      <c r="I37" s="224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19"/>
      <c r="F38" s="232" t="s">
        <v>104</v>
      </c>
      <c r="G38" s="222"/>
      <c r="H38" s="233" t="s">
        <v>104</v>
      </c>
      <c r="I38" s="225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19"/>
      <c r="F39" s="232" t="s">
        <v>104</v>
      </c>
      <c r="G39" s="222"/>
      <c r="H39" s="233" t="s">
        <v>104</v>
      </c>
      <c r="I39" s="225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19"/>
      <c r="F40" s="232" t="s">
        <v>104</v>
      </c>
      <c r="G40" s="222"/>
      <c r="H40" s="233" t="s">
        <v>104</v>
      </c>
      <c r="I40" s="225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19"/>
      <c r="F41" s="232" t="s">
        <v>104</v>
      </c>
      <c r="G41" s="222"/>
      <c r="H41" s="233" t="s">
        <v>104</v>
      </c>
      <c r="I41" s="225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19"/>
      <c r="F42" s="232" t="s">
        <v>104</v>
      </c>
      <c r="G42" s="222"/>
      <c r="H42" s="233" t="s">
        <v>104</v>
      </c>
      <c r="I42" s="225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19"/>
      <c r="F43" s="232" t="s">
        <v>104</v>
      </c>
      <c r="G43" s="222"/>
      <c r="H43" s="233" t="s">
        <v>104</v>
      </c>
      <c r="I43" s="225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496" t="s">
        <v>2</v>
      </c>
      <c r="B53" s="497"/>
      <c r="C53" s="498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496" t="s">
        <v>31</v>
      </c>
      <c r="B54" s="497"/>
      <c r="C54" s="498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49" t="s">
        <v>104</v>
      </c>
      <c r="G55" s="250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68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8"/>
      <c r="F71" s="230" t="s">
        <v>104</v>
      </c>
      <c r="G71" s="221"/>
      <c r="H71" s="236" t="s">
        <v>104</v>
      </c>
      <c r="I71" s="224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496" t="s">
        <v>2</v>
      </c>
      <c r="B78" s="497"/>
      <c r="C78" s="498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496" t="s">
        <v>31</v>
      </c>
      <c r="B79" s="497"/>
      <c r="C79" s="498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0" ht="15.75" x14ac:dyDescent="0.25">
      <c r="A81" s="244" t="s">
        <v>133</v>
      </c>
      <c r="B81" s="135"/>
      <c r="C81" s="242"/>
      <c r="D81" s="135"/>
      <c r="E81" s="135"/>
      <c r="F81" s="135"/>
      <c r="G81" s="135"/>
      <c r="H81" s="135"/>
      <c r="I81" s="135"/>
      <c r="J81" s="135"/>
    </row>
    <row r="82" spans="1:10" ht="15.75" x14ac:dyDescent="0.25">
      <c r="A82" s="243" t="s">
        <v>134</v>
      </c>
      <c r="B82" s="135"/>
      <c r="C82" s="242"/>
      <c r="D82" s="135"/>
      <c r="E82" s="135"/>
      <c r="F82" s="135"/>
      <c r="G82" s="135"/>
      <c r="H82" s="135"/>
      <c r="I82" s="135"/>
      <c r="J82" s="135"/>
    </row>
    <row r="83" spans="1:10" x14ac:dyDescent="0.2">
      <c r="A83" s="135"/>
      <c r="B83" s="135"/>
      <c r="C83" s="242"/>
      <c r="D83" s="135"/>
      <c r="E83" s="135"/>
      <c r="F83" s="135"/>
      <c r="G83" s="135"/>
      <c r="H83" s="135"/>
      <c r="I83" s="135"/>
    </row>
  </sheetData>
  <mergeCells count="26"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</mergeCells>
  <phoneticPr fontId="4" type="noConversion"/>
  <conditionalFormatting sqref="J27:J79">
    <cfRule type="cellIs" dxfId="15" priority="7" stopIfTrue="1" operator="lessThan">
      <formula>0</formula>
    </cfRule>
    <cfRule type="cellIs" dxfId="14" priority="8" stopIfTrue="1" operator="lessThan">
      <formula>0</formula>
    </cfRule>
  </conditionalFormatting>
  <conditionalFormatting sqref="F26 H26 E64:I70 D26:D27 E9:I25 E37:I50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L27"/>
  <sheetViews>
    <sheetView topLeftCell="A3" workbookViewId="0">
      <selection activeCell="L55" sqref="L55"/>
    </sheetView>
  </sheetViews>
  <sheetFormatPr defaultRowHeight="15" x14ac:dyDescent="0.2"/>
  <cols>
    <col min="1" max="1" width="3.5703125" style="2" customWidth="1"/>
    <col min="2" max="2" width="9.140625" style="2"/>
    <col min="3" max="3" width="9.28515625" style="2" customWidth="1"/>
    <col min="4" max="6" width="9.140625" style="2"/>
    <col min="7" max="7" width="12.85546875" style="2" customWidth="1"/>
    <col min="8" max="8" width="5.42578125" style="2" customWidth="1"/>
    <col min="9" max="9" width="9.140625" style="2"/>
    <col min="10" max="10" width="10.5703125" style="2" customWidth="1"/>
    <col min="11" max="11" width="0.140625" style="2" customWidth="1"/>
    <col min="12" max="16384" width="9.140625" style="2"/>
  </cols>
  <sheetData>
    <row r="1" spans="1:11" ht="96" customHeight="1" x14ac:dyDescent="0.2">
      <c r="H1" s="3"/>
      <c r="I1" s="3"/>
      <c r="J1" s="3"/>
    </row>
    <row r="2" spans="1:11" ht="54.95" customHeight="1" x14ac:dyDescent="0.2">
      <c r="B2" s="519" t="s">
        <v>112</v>
      </c>
      <c r="C2" s="519"/>
      <c r="D2" s="519"/>
      <c r="E2" s="519"/>
      <c r="F2" s="519"/>
      <c r="G2" s="520"/>
      <c r="H2" s="521" t="s">
        <v>10</v>
      </c>
      <c r="I2" s="522"/>
      <c r="J2" s="523"/>
      <c r="K2" s="4"/>
    </row>
    <row r="3" spans="1:11" ht="50.1" customHeight="1" x14ac:dyDescent="0.2">
      <c r="B3" s="524" t="s">
        <v>11</v>
      </c>
      <c r="C3" s="525"/>
      <c r="D3" s="525"/>
      <c r="E3" s="525"/>
      <c r="F3" s="525"/>
      <c r="G3" s="525"/>
      <c r="H3" s="526"/>
      <c r="I3" s="526"/>
      <c r="J3" s="526"/>
    </row>
    <row r="4" spans="1:11" x14ac:dyDescent="0.2">
      <c r="A4" s="5">
        <v>1</v>
      </c>
      <c r="B4" s="527" t="s">
        <v>12</v>
      </c>
      <c r="C4" s="527"/>
      <c r="D4" s="527"/>
      <c r="E4" s="527"/>
      <c r="F4" s="527"/>
      <c r="G4" s="527"/>
      <c r="H4" s="527"/>
      <c r="I4" s="527"/>
      <c r="J4" s="527"/>
    </row>
    <row r="5" spans="1:11" ht="35.1" customHeight="1" x14ac:dyDescent="0.2">
      <c r="B5" s="525" t="s">
        <v>13</v>
      </c>
      <c r="C5" s="528"/>
      <c r="D5" s="528"/>
      <c r="E5" s="528"/>
      <c r="F5" s="528"/>
      <c r="G5" s="528"/>
      <c r="H5" s="528"/>
      <c r="I5" s="528"/>
      <c r="J5" s="528"/>
    </row>
    <row r="6" spans="1:11" x14ac:dyDescent="0.2">
      <c r="C6" s="517" t="s">
        <v>14</v>
      </c>
      <c r="D6" s="517"/>
      <c r="E6" s="518">
        <f>'Personalia &amp; Navigatie'!H9</f>
        <v>0</v>
      </c>
      <c r="F6" s="518"/>
      <c r="G6" s="518"/>
      <c r="H6" s="518"/>
      <c r="I6" s="518"/>
      <c r="J6" s="518"/>
    </row>
    <row r="7" spans="1:11" x14ac:dyDescent="0.2">
      <c r="C7" s="517" t="s">
        <v>15</v>
      </c>
      <c r="D7" s="517"/>
      <c r="E7" s="529">
        <f>'Personalia &amp; Navigatie'!H12</f>
        <v>0</v>
      </c>
      <c r="F7" s="529"/>
      <c r="G7" s="529"/>
      <c r="H7" s="529"/>
      <c r="I7" s="529"/>
      <c r="J7" s="529"/>
    </row>
    <row r="8" spans="1:11" x14ac:dyDescent="0.2">
      <c r="C8" s="517" t="s">
        <v>116</v>
      </c>
      <c r="D8" s="517"/>
      <c r="E8" s="530">
        <f>'Personalia &amp; Navigatie'!H15</f>
        <v>0</v>
      </c>
      <c r="F8" s="530"/>
      <c r="G8" s="530"/>
      <c r="H8" s="530"/>
      <c r="I8" s="530"/>
      <c r="J8" s="530"/>
    </row>
    <row r="9" spans="1:11" ht="15" customHeight="1" x14ac:dyDescent="0.2">
      <c r="C9" s="517" t="s">
        <v>16</v>
      </c>
      <c r="D9" s="517"/>
      <c r="E9" s="531">
        <f>'Personalia &amp; Navigatie'!H18</f>
        <v>0</v>
      </c>
      <c r="F9" s="532"/>
      <c r="G9" s="532"/>
      <c r="H9" s="532"/>
      <c r="I9" s="532"/>
      <c r="J9" s="533"/>
    </row>
    <row r="10" spans="1:11" ht="9.9499999999999993" customHeight="1" x14ac:dyDescent="0.2">
      <c r="C10" s="6"/>
      <c r="D10" s="6"/>
      <c r="E10" s="7"/>
      <c r="F10" s="7"/>
      <c r="G10" s="7"/>
      <c r="H10" s="7"/>
      <c r="I10" s="7"/>
      <c r="J10" s="7"/>
    </row>
    <row r="11" spans="1:11" x14ac:dyDescent="0.2">
      <c r="A11" s="5">
        <v>2</v>
      </c>
      <c r="B11" s="527" t="s">
        <v>17</v>
      </c>
      <c r="C11" s="527"/>
      <c r="D11" s="527"/>
      <c r="E11" s="527"/>
      <c r="F11" s="527"/>
      <c r="G11" s="527"/>
      <c r="H11" s="527"/>
      <c r="I11" s="527"/>
      <c r="J11" s="527"/>
    </row>
    <row r="12" spans="1:11" ht="24.95" customHeight="1" x14ac:dyDescent="0.2">
      <c r="A12" s="5"/>
      <c r="B12" s="528" t="s">
        <v>18</v>
      </c>
      <c r="C12" s="528"/>
      <c r="D12" s="528"/>
      <c r="E12" s="528"/>
      <c r="F12" s="528"/>
      <c r="G12" s="528"/>
      <c r="H12" s="528"/>
      <c r="I12" s="528"/>
      <c r="J12" s="528"/>
    </row>
    <row r="13" spans="1:11" x14ac:dyDescent="0.2">
      <c r="C13" s="517" t="s">
        <v>19</v>
      </c>
      <c r="D13" s="517"/>
      <c r="E13" s="534">
        <f>'Personalia &amp; Navigatie'!E3</f>
        <v>2019</v>
      </c>
      <c r="F13" s="534"/>
      <c r="G13" s="534"/>
      <c r="H13" s="534"/>
      <c r="I13" s="534"/>
      <c r="J13" s="534"/>
    </row>
    <row r="14" spans="1:11" ht="15" customHeight="1" x14ac:dyDescent="0.2">
      <c r="C14" s="517" t="s">
        <v>20</v>
      </c>
      <c r="D14" s="517"/>
      <c r="E14" s="530" t="s">
        <v>29</v>
      </c>
      <c r="F14" s="530"/>
      <c r="G14" s="530"/>
      <c r="H14" s="530"/>
      <c r="I14" s="530"/>
      <c r="J14" s="530"/>
    </row>
    <row r="15" spans="1:11" ht="9.9499999999999993" customHeight="1" x14ac:dyDescent="0.2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">
      <c r="A16" s="5">
        <v>3</v>
      </c>
      <c r="B16" s="535" t="s">
        <v>21</v>
      </c>
      <c r="C16" s="527"/>
      <c r="D16" s="527"/>
      <c r="E16" s="527"/>
      <c r="F16" s="527"/>
      <c r="G16" s="527"/>
      <c r="H16" s="527"/>
      <c r="I16" s="527"/>
      <c r="J16" s="527"/>
    </row>
    <row r="17" spans="1:12" ht="69.95" customHeight="1" x14ac:dyDescent="0.2">
      <c r="B17" s="525" t="s">
        <v>113</v>
      </c>
      <c r="C17" s="528"/>
      <c r="D17" s="528"/>
      <c r="E17" s="528"/>
      <c r="F17" s="528"/>
      <c r="G17" s="528"/>
      <c r="H17" s="536"/>
      <c r="I17" s="536"/>
      <c r="J17" s="536"/>
    </row>
    <row r="18" spans="1:12" ht="15" customHeight="1" x14ac:dyDescent="0.2">
      <c r="A18" s="5">
        <v>4</v>
      </c>
      <c r="B18" s="535" t="s">
        <v>22</v>
      </c>
      <c r="C18" s="527"/>
      <c r="D18" s="527"/>
      <c r="E18" s="527"/>
      <c r="F18" s="527"/>
      <c r="G18" s="527"/>
      <c r="H18" s="527"/>
      <c r="I18" s="527"/>
      <c r="J18" s="527"/>
    </row>
    <row r="19" spans="1:12" ht="35.1" customHeight="1" x14ac:dyDescent="0.2">
      <c r="B19" s="525" t="s">
        <v>23</v>
      </c>
      <c r="C19" s="528"/>
      <c r="D19" s="528"/>
      <c r="E19" s="528"/>
      <c r="F19" s="528"/>
      <c r="G19" s="528"/>
      <c r="H19" s="528"/>
      <c r="I19" s="528"/>
      <c r="J19" s="528"/>
    </row>
    <row r="20" spans="1:12" x14ac:dyDescent="0.2">
      <c r="C20" s="517" t="s">
        <v>114</v>
      </c>
      <c r="D20" s="517"/>
      <c r="E20" s="517"/>
      <c r="F20" s="537" t="str">
        <f>IF(K20&lt;&gt;0,K20,"")</f>
        <v/>
      </c>
      <c r="G20" s="538"/>
      <c r="H20" s="2" t="s">
        <v>24</v>
      </c>
      <c r="K20" s="8">
        <f>'K2'!D78</f>
        <v>0</v>
      </c>
      <c r="L20" s="8"/>
    </row>
    <row r="21" spans="1:12" x14ac:dyDescent="0.2">
      <c r="C21" s="517" t="s">
        <v>115</v>
      </c>
      <c r="D21" s="517"/>
      <c r="E21" s="517"/>
      <c r="F21" s="539" t="str">
        <f>IF(K21&lt;&gt;0,K21,"")</f>
        <v/>
      </c>
      <c r="G21" s="540"/>
      <c r="H21" s="2" t="s">
        <v>24</v>
      </c>
      <c r="K21" s="8">
        <f>'K2'!F78</f>
        <v>0</v>
      </c>
      <c r="L21" s="8"/>
    </row>
    <row r="22" spans="1:12" x14ac:dyDescent="0.2">
      <c r="C22" s="517" t="s">
        <v>25</v>
      </c>
      <c r="D22" s="517"/>
      <c r="E22" s="517"/>
      <c r="F22" s="543" t="str">
        <f>IF(K22&lt;&gt;0,K22,"")</f>
        <v/>
      </c>
      <c r="G22" s="543"/>
      <c r="H22" s="2" t="s">
        <v>24</v>
      </c>
      <c r="K22" s="8">
        <f>'K2'!H78</f>
        <v>0</v>
      </c>
      <c r="L22" s="8"/>
    </row>
    <row r="23" spans="1:12" ht="15" customHeight="1" x14ac:dyDescent="0.2">
      <c r="C23" s="517" t="s">
        <v>26</v>
      </c>
      <c r="D23" s="517"/>
      <c r="E23" s="517"/>
      <c r="F23" s="543" t="str">
        <f>IF(K23&lt;&gt;0,K23,"")</f>
        <v/>
      </c>
      <c r="G23" s="543"/>
      <c r="H23" s="2" t="s">
        <v>24</v>
      </c>
      <c r="K23" s="8">
        <f>SUM(K20,K21,K22)</f>
        <v>0</v>
      </c>
      <c r="L23" s="8"/>
    </row>
    <row r="24" spans="1:12" ht="9.9499999999999993" customHeight="1" x14ac:dyDescent="0.2">
      <c r="C24" s="6"/>
      <c r="D24" s="6"/>
      <c r="E24" s="6"/>
      <c r="F24" s="7"/>
      <c r="G24" s="7"/>
    </row>
    <row r="25" spans="1:12" ht="20.100000000000001" customHeight="1" x14ac:dyDescent="0.2">
      <c r="A25" s="5">
        <v>5</v>
      </c>
      <c r="B25" s="528" t="s">
        <v>27</v>
      </c>
      <c r="C25" s="528"/>
      <c r="D25" s="528"/>
      <c r="E25" s="528"/>
      <c r="F25" s="528"/>
      <c r="G25" s="528"/>
      <c r="H25" s="528"/>
      <c r="I25" s="528"/>
      <c r="J25" s="528"/>
    </row>
    <row r="26" spans="1:12" ht="128.25" customHeight="1" x14ac:dyDescent="0.2">
      <c r="B26" s="541" t="s">
        <v>143</v>
      </c>
      <c r="C26" s="542"/>
      <c r="D26" s="542"/>
      <c r="E26" s="542"/>
      <c r="F26" s="542"/>
      <c r="G26" s="542"/>
      <c r="H26" s="542"/>
      <c r="I26" s="542"/>
      <c r="J26" s="542"/>
    </row>
    <row r="27" spans="1:12" ht="30" customHeight="1" x14ac:dyDescent="0.2">
      <c r="B27" s="541"/>
      <c r="C27" s="542"/>
      <c r="D27" s="542"/>
      <c r="E27" s="542"/>
      <c r="F27" s="542"/>
      <c r="G27" s="542"/>
      <c r="H27" s="542"/>
      <c r="I27" s="542"/>
      <c r="J27" s="542"/>
    </row>
  </sheetData>
  <mergeCells count="34">
    <mergeCell ref="C21:E21"/>
    <mergeCell ref="F21:G21"/>
    <mergeCell ref="F20:G20"/>
    <mergeCell ref="B27:J27"/>
    <mergeCell ref="C22:E22"/>
    <mergeCell ref="F22:G22"/>
    <mergeCell ref="C23:E23"/>
    <mergeCell ref="F23:G23"/>
    <mergeCell ref="B25:J25"/>
    <mergeCell ref="B26:J26"/>
    <mergeCell ref="B16:J16"/>
    <mergeCell ref="B17:J17"/>
    <mergeCell ref="B18:J18"/>
    <mergeCell ref="B19:J19"/>
    <mergeCell ref="C20:E20"/>
    <mergeCell ref="B11:J11"/>
    <mergeCell ref="B12:J12"/>
    <mergeCell ref="C13:D13"/>
    <mergeCell ref="E13:J13"/>
    <mergeCell ref="C14:D14"/>
    <mergeCell ref="E14:J14"/>
    <mergeCell ref="C7:D7"/>
    <mergeCell ref="E7:J7"/>
    <mergeCell ref="C8:D8"/>
    <mergeCell ref="E8:J8"/>
    <mergeCell ref="C9:D9"/>
    <mergeCell ref="E9:J9"/>
    <mergeCell ref="C6:D6"/>
    <mergeCell ref="E6:J6"/>
    <mergeCell ref="B2:G2"/>
    <mergeCell ref="H2:J2"/>
    <mergeCell ref="B3:J3"/>
    <mergeCell ref="B4:J4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3"/>
  <sheetViews>
    <sheetView showGridLines="0" zoomScaleNormal="100" workbookViewId="0">
      <selection activeCell="A9" sqref="A9"/>
    </sheetView>
  </sheetViews>
  <sheetFormatPr defaultRowHeight="12.75" x14ac:dyDescent="0.2"/>
  <cols>
    <col min="1" max="1" width="14.7109375" style="1" customWidth="1"/>
    <col min="2" max="2" width="18.85546875" style="1" customWidth="1"/>
    <col min="3" max="3" width="62.42578125" style="14" customWidth="1"/>
    <col min="4" max="4" width="3" style="1" customWidth="1"/>
    <col min="5" max="5" width="14.7109375" style="1" customWidth="1"/>
    <col min="6" max="6" width="3.42578125" style="1" customWidth="1"/>
    <col min="7" max="7" width="14.7109375" style="1" customWidth="1"/>
    <col min="8" max="8" width="3.140625" style="1" customWidth="1"/>
    <col min="9" max="10" width="14.7109375" style="1" customWidth="1"/>
    <col min="11" max="16384" width="9.140625" style="1"/>
  </cols>
  <sheetData>
    <row r="1" spans="1:13" ht="26.25" x14ac:dyDescent="0.4">
      <c r="A1" s="292" t="str">
        <f>"PAB-KOSTENSTAAT: 3e indiening "&amp;'Personalia &amp; Navigatie'!E3</f>
        <v>PAB-KOSTENSTAAT: 3e indiening 2019</v>
      </c>
      <c r="B1" s="105"/>
      <c r="C1" s="106"/>
      <c r="D1" s="105"/>
      <c r="E1" s="105"/>
      <c r="F1" s="105"/>
      <c r="G1" s="105"/>
      <c r="H1" s="105"/>
      <c r="I1" s="106"/>
      <c r="J1" s="142"/>
      <c r="K1" s="31"/>
      <c r="L1" s="31"/>
      <c r="M1" s="190"/>
    </row>
    <row r="2" spans="1:13" ht="20.25" customHeight="1" x14ac:dyDescent="0.4">
      <c r="A2" s="203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90"/>
    </row>
    <row r="3" spans="1:13" ht="20.25" customHeight="1" thickBot="1" x14ac:dyDescent="0.45">
      <c r="A3" s="82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90"/>
    </row>
    <row r="4" spans="1:13" ht="18" customHeight="1" x14ac:dyDescent="0.25">
      <c r="A4" s="504" t="s">
        <v>72</v>
      </c>
      <c r="B4" s="505"/>
      <c r="C4" s="139" t="str">
        <f>'Personalia &amp; Navigatie'!H9 &amp; " " &amp; 'Personalia &amp; Navigatie'!H12</f>
        <v xml:space="preserve"> </v>
      </c>
      <c r="D4" s="188"/>
      <c r="E4" s="133"/>
      <c r="F4" s="133"/>
      <c r="G4" s="133"/>
      <c r="H4" s="109"/>
      <c r="I4" s="112"/>
      <c r="J4" s="109"/>
      <c r="K4" s="31"/>
      <c r="L4" s="31"/>
      <c r="M4" s="190"/>
    </row>
    <row r="5" spans="1:13" ht="18" customHeight="1" x14ac:dyDescent="0.25">
      <c r="A5" s="502" t="s">
        <v>73</v>
      </c>
      <c r="B5" s="503"/>
      <c r="C5" s="140">
        <f>'Personalia &amp; Navigatie'!H15</f>
        <v>0</v>
      </c>
      <c r="D5" s="188"/>
      <c r="E5" s="133"/>
      <c r="F5" s="133"/>
      <c r="G5" s="133"/>
      <c r="H5" s="109"/>
      <c r="I5" s="112"/>
      <c r="J5" s="109"/>
      <c r="K5" s="31"/>
      <c r="L5" s="31"/>
      <c r="M5" s="190"/>
    </row>
    <row r="6" spans="1:13" ht="18" customHeight="1" thickBot="1" x14ac:dyDescent="0.3">
      <c r="A6" s="515" t="s">
        <v>74</v>
      </c>
      <c r="B6" s="516"/>
      <c r="C6" s="141">
        <f>'Personalia &amp; Navigatie'!H18</f>
        <v>0</v>
      </c>
      <c r="D6" s="189"/>
      <c r="E6" s="134"/>
      <c r="F6" s="134"/>
      <c r="G6" s="134"/>
      <c r="H6" s="113"/>
      <c r="I6" s="114"/>
      <c r="J6" s="110"/>
      <c r="K6" s="31"/>
      <c r="L6" s="31"/>
      <c r="M6" s="190"/>
    </row>
    <row r="7" spans="1:13" ht="20.25" customHeight="1" thickBot="1" x14ac:dyDescent="0.25">
      <c r="A7" s="509" t="s">
        <v>142</v>
      </c>
      <c r="B7" s="511" t="s">
        <v>0</v>
      </c>
      <c r="C7" s="511" t="s">
        <v>1</v>
      </c>
      <c r="D7" s="506" t="s">
        <v>103</v>
      </c>
      <c r="E7" s="507"/>
      <c r="F7" s="507"/>
      <c r="G7" s="508"/>
      <c r="H7" s="293"/>
      <c r="I7" s="513" t="s">
        <v>102</v>
      </c>
      <c r="J7" s="188"/>
      <c r="K7" s="190"/>
      <c r="L7" s="190"/>
      <c r="M7" s="190"/>
    </row>
    <row r="8" spans="1:13" ht="32.25" customHeight="1" thickBot="1" x14ac:dyDescent="0.25">
      <c r="A8" s="510"/>
      <c r="B8" s="512"/>
      <c r="C8" s="512"/>
      <c r="D8" s="294"/>
      <c r="E8" s="295" t="s">
        <v>111</v>
      </c>
      <c r="F8" s="296"/>
      <c r="G8" s="297" t="s">
        <v>101</v>
      </c>
      <c r="H8" s="298"/>
      <c r="I8" s="514"/>
      <c r="J8" s="190"/>
      <c r="K8" s="190"/>
      <c r="L8" s="190"/>
      <c r="M8" s="190"/>
    </row>
    <row r="9" spans="1:13" ht="20.100000000000001" customHeight="1" x14ac:dyDescent="0.2">
      <c r="A9" s="303"/>
      <c r="B9" s="211"/>
      <c r="C9" s="204"/>
      <c r="D9" s="229" t="s">
        <v>104</v>
      </c>
      <c r="E9" s="218"/>
      <c r="F9" s="230" t="s">
        <v>104</v>
      </c>
      <c r="G9" s="221"/>
      <c r="H9" s="231" t="s">
        <v>104</v>
      </c>
      <c r="I9" s="224"/>
    </row>
    <row r="10" spans="1:13" ht="20.100000000000001" customHeight="1" x14ac:dyDescent="0.2">
      <c r="A10" s="303"/>
      <c r="B10" s="212"/>
      <c r="C10" s="205"/>
      <c r="D10" s="229" t="s">
        <v>104</v>
      </c>
      <c r="E10" s="219"/>
      <c r="F10" s="232" t="s">
        <v>104</v>
      </c>
      <c r="G10" s="222"/>
      <c r="H10" s="233" t="s">
        <v>104</v>
      </c>
      <c r="I10" s="225"/>
    </row>
    <row r="11" spans="1:13" ht="20.100000000000001" customHeight="1" x14ac:dyDescent="0.2">
      <c r="A11" s="303"/>
      <c r="B11" s="212"/>
      <c r="C11" s="205"/>
      <c r="D11" s="229" t="s">
        <v>104</v>
      </c>
      <c r="E11" s="219"/>
      <c r="F11" s="232" t="s">
        <v>104</v>
      </c>
      <c r="G11" s="222"/>
      <c r="H11" s="233" t="s">
        <v>104</v>
      </c>
      <c r="I11" s="225"/>
    </row>
    <row r="12" spans="1:13" ht="20.100000000000001" customHeight="1" x14ac:dyDescent="0.2">
      <c r="A12" s="303"/>
      <c r="B12" s="212"/>
      <c r="C12" s="205"/>
      <c r="D12" s="229" t="s">
        <v>104</v>
      </c>
      <c r="E12" s="219"/>
      <c r="F12" s="232" t="s">
        <v>104</v>
      </c>
      <c r="G12" s="222"/>
      <c r="H12" s="233" t="s">
        <v>104</v>
      </c>
      <c r="I12" s="225"/>
    </row>
    <row r="13" spans="1:13" ht="20.100000000000001" customHeight="1" x14ac:dyDescent="0.2">
      <c r="A13" s="303"/>
      <c r="B13" s="212"/>
      <c r="C13" s="205"/>
      <c r="D13" s="229" t="s">
        <v>104</v>
      </c>
      <c r="E13" s="219"/>
      <c r="F13" s="232" t="s">
        <v>104</v>
      </c>
      <c r="G13" s="222"/>
      <c r="H13" s="233" t="s">
        <v>104</v>
      </c>
      <c r="I13" s="225"/>
    </row>
    <row r="14" spans="1:13" ht="20.100000000000001" customHeight="1" x14ac:dyDescent="0.2">
      <c r="A14" s="303"/>
      <c r="B14" s="212"/>
      <c r="C14" s="205"/>
      <c r="D14" s="229" t="s">
        <v>104</v>
      </c>
      <c r="E14" s="219"/>
      <c r="F14" s="232" t="s">
        <v>104</v>
      </c>
      <c r="G14" s="222"/>
      <c r="H14" s="233" t="s">
        <v>104</v>
      </c>
      <c r="I14" s="225"/>
    </row>
    <row r="15" spans="1:13" ht="20.100000000000001" customHeight="1" x14ac:dyDescent="0.2">
      <c r="A15" s="303"/>
      <c r="B15" s="212"/>
      <c r="C15" s="205"/>
      <c r="D15" s="229" t="s">
        <v>104</v>
      </c>
      <c r="E15" s="219"/>
      <c r="F15" s="232" t="s">
        <v>104</v>
      </c>
      <c r="G15" s="222"/>
      <c r="H15" s="233" t="s">
        <v>104</v>
      </c>
      <c r="I15" s="225"/>
    </row>
    <row r="16" spans="1:13" ht="20.100000000000001" customHeight="1" x14ac:dyDescent="0.2">
      <c r="A16" s="303"/>
      <c r="B16" s="212"/>
      <c r="C16" s="205"/>
      <c r="D16" s="229" t="s">
        <v>104</v>
      </c>
      <c r="E16" s="219"/>
      <c r="F16" s="232" t="s">
        <v>104</v>
      </c>
      <c r="G16" s="222"/>
      <c r="H16" s="233" t="s">
        <v>104</v>
      </c>
      <c r="I16" s="225"/>
    </row>
    <row r="17" spans="1:13" ht="20.100000000000001" customHeight="1" x14ac:dyDescent="0.2">
      <c r="A17" s="303"/>
      <c r="B17" s="212"/>
      <c r="C17" s="205"/>
      <c r="D17" s="229" t="s">
        <v>104</v>
      </c>
      <c r="E17" s="219"/>
      <c r="F17" s="232" t="s">
        <v>104</v>
      </c>
      <c r="G17" s="222"/>
      <c r="H17" s="233" t="s">
        <v>104</v>
      </c>
      <c r="I17" s="225"/>
    </row>
    <row r="18" spans="1:13" ht="20.100000000000001" customHeight="1" x14ac:dyDescent="0.2">
      <c r="A18" s="303"/>
      <c r="B18" s="212"/>
      <c r="C18" s="205"/>
      <c r="D18" s="229" t="s">
        <v>104</v>
      </c>
      <c r="E18" s="219"/>
      <c r="F18" s="232" t="s">
        <v>104</v>
      </c>
      <c r="G18" s="222"/>
      <c r="H18" s="233" t="s">
        <v>104</v>
      </c>
      <c r="I18" s="225"/>
    </row>
    <row r="19" spans="1:13" ht="20.100000000000001" customHeight="1" x14ac:dyDescent="0.2">
      <c r="A19" s="303"/>
      <c r="B19" s="213"/>
      <c r="C19" s="205"/>
      <c r="D19" s="229" t="s">
        <v>104</v>
      </c>
      <c r="E19" s="219"/>
      <c r="F19" s="232" t="s">
        <v>104</v>
      </c>
      <c r="G19" s="222"/>
      <c r="H19" s="233" t="s">
        <v>104</v>
      </c>
      <c r="I19" s="225"/>
    </row>
    <row r="20" spans="1:13" ht="20.100000000000001" customHeight="1" x14ac:dyDescent="0.2">
      <c r="A20" s="303"/>
      <c r="B20" s="212"/>
      <c r="C20" s="205"/>
      <c r="D20" s="229" t="s">
        <v>104</v>
      </c>
      <c r="E20" s="219"/>
      <c r="F20" s="232" t="s">
        <v>104</v>
      </c>
      <c r="G20" s="222"/>
      <c r="H20" s="233" t="s">
        <v>104</v>
      </c>
      <c r="I20" s="225" t="s">
        <v>34</v>
      </c>
    </row>
    <row r="21" spans="1:13" ht="20.100000000000001" customHeight="1" x14ac:dyDescent="0.2">
      <c r="A21" s="303"/>
      <c r="B21" s="212"/>
      <c r="C21" s="205"/>
      <c r="D21" s="229" t="s">
        <v>104</v>
      </c>
      <c r="E21" s="219"/>
      <c r="F21" s="232" t="s">
        <v>104</v>
      </c>
      <c r="G21" s="222"/>
      <c r="H21" s="233" t="s">
        <v>104</v>
      </c>
      <c r="I21" s="225"/>
      <c r="J21" s="190"/>
      <c r="K21" s="190"/>
      <c r="L21" s="190"/>
      <c r="M21" s="190"/>
    </row>
    <row r="22" spans="1:13" ht="20.100000000000001" customHeight="1" x14ac:dyDescent="0.2">
      <c r="A22" s="303"/>
      <c r="B22" s="212"/>
      <c r="C22" s="205"/>
      <c r="D22" s="229" t="s">
        <v>104</v>
      </c>
      <c r="E22" s="219"/>
      <c r="F22" s="232" t="s">
        <v>104</v>
      </c>
      <c r="G22" s="222"/>
      <c r="H22" s="233" t="s">
        <v>104</v>
      </c>
      <c r="I22" s="225"/>
      <c r="J22" s="190"/>
      <c r="K22" s="190"/>
      <c r="L22" s="190"/>
      <c r="M22" s="190"/>
    </row>
    <row r="23" spans="1:13" ht="20.100000000000001" customHeight="1" x14ac:dyDescent="0.2">
      <c r="A23" s="303"/>
      <c r="B23" s="212"/>
      <c r="C23" s="205"/>
      <c r="D23" s="229" t="s">
        <v>104</v>
      </c>
      <c r="E23" s="219"/>
      <c r="F23" s="232" t="s">
        <v>104</v>
      </c>
      <c r="G23" s="222"/>
      <c r="H23" s="233" t="s">
        <v>104</v>
      </c>
      <c r="I23" s="225"/>
      <c r="J23" s="190"/>
      <c r="K23" s="190"/>
      <c r="L23" s="190"/>
      <c r="M23" s="190"/>
    </row>
    <row r="24" spans="1:13" ht="20.100000000000001" customHeight="1" x14ac:dyDescent="0.2">
      <c r="A24" s="303"/>
      <c r="B24" s="213"/>
      <c r="C24" s="205"/>
      <c r="D24" s="229" t="s">
        <v>104</v>
      </c>
      <c r="E24" s="219"/>
      <c r="F24" s="232" t="s">
        <v>104</v>
      </c>
      <c r="G24" s="222"/>
      <c r="H24" s="233" t="s">
        <v>104</v>
      </c>
      <c r="I24" s="225"/>
      <c r="J24" s="190"/>
      <c r="K24" s="190"/>
      <c r="L24" s="190"/>
      <c r="M24" s="190"/>
    </row>
    <row r="25" spans="1:13" ht="20.100000000000001" customHeight="1" thickBot="1" x14ac:dyDescent="0.25">
      <c r="A25" s="303"/>
      <c r="B25" s="214"/>
      <c r="C25" s="206"/>
      <c r="D25" s="229" t="s">
        <v>104</v>
      </c>
      <c r="E25" s="220"/>
      <c r="F25" s="234" t="s">
        <v>104</v>
      </c>
      <c r="G25" s="223"/>
      <c r="H25" s="235" t="s">
        <v>104</v>
      </c>
      <c r="I25" s="226"/>
      <c r="J25" s="190"/>
      <c r="K25" s="190"/>
      <c r="L25" s="190"/>
      <c r="M25" s="190"/>
    </row>
    <row r="26" spans="1:13" ht="20.100000000000001" customHeight="1" thickBot="1" x14ac:dyDescent="0.3">
      <c r="A26" s="496" t="s">
        <v>3</v>
      </c>
      <c r="B26" s="497"/>
      <c r="C26" s="498"/>
      <c r="D26" s="499">
        <f>SUM(E9:E25)</f>
        <v>0</v>
      </c>
      <c r="E26" s="501"/>
      <c r="F26" s="499">
        <f>SUM(G9:G25)</f>
        <v>0</v>
      </c>
      <c r="G26" s="501"/>
      <c r="H26" s="499">
        <f>SUM(I9:I25)</f>
        <v>0</v>
      </c>
      <c r="I26" s="501"/>
      <c r="J26" s="188"/>
      <c r="K26" s="190"/>
      <c r="L26" s="190"/>
      <c r="M26" s="190"/>
    </row>
    <row r="27" spans="1:13" ht="20.100000000000001" customHeight="1" thickBot="1" x14ac:dyDescent="0.3">
      <c r="A27" s="496" t="s">
        <v>31</v>
      </c>
      <c r="B27" s="497"/>
      <c r="C27" s="498"/>
      <c r="D27" s="499">
        <f>SUM(D26:I26)</f>
        <v>0</v>
      </c>
      <c r="E27" s="500"/>
      <c r="F27" s="500"/>
      <c r="G27" s="500"/>
      <c r="H27" s="500"/>
      <c r="I27" s="501"/>
      <c r="J27" s="136"/>
      <c r="K27" s="188"/>
      <c r="L27" s="190"/>
      <c r="M27" s="190"/>
    </row>
    <row r="28" spans="1:13" ht="20.100000000000001" customHeight="1" x14ac:dyDescent="0.2">
      <c r="A28" s="269"/>
      <c r="B28" s="259"/>
      <c r="C28" s="253"/>
      <c r="D28" s="247" t="s">
        <v>104</v>
      </c>
      <c r="E28" s="248"/>
      <c r="F28" s="252" t="s">
        <v>104</v>
      </c>
      <c r="G28" s="248"/>
      <c r="H28" s="231" t="s">
        <v>104</v>
      </c>
      <c r="I28" s="251"/>
      <c r="J28" s="191"/>
      <c r="K28" s="190"/>
      <c r="L28" s="190"/>
      <c r="M28" s="190"/>
    </row>
    <row r="29" spans="1:13" ht="20.100000000000001" customHeight="1" x14ac:dyDescent="0.2">
      <c r="A29" s="268"/>
      <c r="B29" s="213"/>
      <c r="C29" s="205"/>
      <c r="D29" s="229" t="s">
        <v>104</v>
      </c>
      <c r="E29" s="219"/>
      <c r="F29" s="232" t="s">
        <v>104</v>
      </c>
      <c r="G29" s="222"/>
      <c r="H29" s="233" t="s">
        <v>104</v>
      </c>
      <c r="I29" s="225"/>
      <c r="J29" s="191"/>
      <c r="K29" s="190"/>
      <c r="L29" s="190"/>
      <c r="M29" s="190"/>
    </row>
    <row r="30" spans="1:13" ht="20.100000000000001" customHeight="1" x14ac:dyDescent="0.2">
      <c r="A30" s="268"/>
      <c r="B30" s="213"/>
      <c r="C30" s="205"/>
      <c r="D30" s="229" t="s">
        <v>104</v>
      </c>
      <c r="E30" s="219"/>
      <c r="F30" s="232" t="s">
        <v>104</v>
      </c>
      <c r="G30" s="222"/>
      <c r="H30" s="233" t="s">
        <v>104</v>
      </c>
      <c r="I30" s="225"/>
      <c r="J30" s="191"/>
      <c r="K30" s="190"/>
      <c r="L30" s="190"/>
      <c r="M30" s="190"/>
    </row>
    <row r="31" spans="1:13" ht="20.100000000000001" customHeight="1" x14ac:dyDescent="0.2">
      <c r="A31" s="268"/>
      <c r="B31" s="213"/>
      <c r="C31" s="205"/>
      <c r="D31" s="229" t="s">
        <v>104</v>
      </c>
      <c r="E31" s="219"/>
      <c r="F31" s="232" t="s">
        <v>104</v>
      </c>
      <c r="G31" s="222"/>
      <c r="H31" s="233" t="s">
        <v>104</v>
      </c>
      <c r="I31" s="225"/>
      <c r="J31" s="191"/>
      <c r="K31" s="190"/>
      <c r="L31" s="190"/>
      <c r="M31" s="190"/>
    </row>
    <row r="32" spans="1:13" ht="20.100000000000001" customHeight="1" x14ac:dyDescent="0.2">
      <c r="A32" s="268"/>
      <c r="B32" s="213"/>
      <c r="C32" s="207"/>
      <c r="D32" s="229" t="s">
        <v>104</v>
      </c>
      <c r="E32" s="219"/>
      <c r="F32" s="232" t="s">
        <v>104</v>
      </c>
      <c r="G32" s="222"/>
      <c r="H32" s="233" t="s">
        <v>104</v>
      </c>
      <c r="I32" s="225"/>
      <c r="J32" s="192"/>
      <c r="K32" s="190"/>
      <c r="L32" s="190"/>
      <c r="M32" s="190"/>
    </row>
    <row r="33" spans="1:13" ht="20.100000000000001" customHeight="1" x14ac:dyDescent="0.2">
      <c r="A33" s="268"/>
      <c r="B33" s="216"/>
      <c r="C33" s="209"/>
      <c r="D33" s="229" t="s">
        <v>104</v>
      </c>
      <c r="E33" s="219"/>
      <c r="F33" s="232" t="s">
        <v>104</v>
      </c>
      <c r="G33" s="222"/>
      <c r="H33" s="233" t="s">
        <v>104</v>
      </c>
      <c r="I33" s="225"/>
      <c r="J33" s="192"/>
      <c r="K33" s="190"/>
      <c r="L33" s="190"/>
      <c r="M33" s="190"/>
    </row>
    <row r="34" spans="1:13" ht="20.100000000000001" customHeight="1" x14ac:dyDescent="0.2">
      <c r="A34" s="268"/>
      <c r="B34" s="216"/>
      <c r="C34" s="209"/>
      <c r="D34" s="229" t="s">
        <v>104</v>
      </c>
      <c r="E34" s="219"/>
      <c r="F34" s="232" t="s">
        <v>104</v>
      </c>
      <c r="G34" s="222"/>
      <c r="H34" s="233" t="s">
        <v>104</v>
      </c>
      <c r="I34" s="225"/>
      <c r="J34" s="192"/>
      <c r="K34" s="190"/>
      <c r="L34" s="190"/>
      <c r="M34" s="190"/>
    </row>
    <row r="35" spans="1:13" ht="20.100000000000001" customHeight="1" x14ac:dyDescent="0.2">
      <c r="A35" s="268"/>
      <c r="B35" s="213"/>
      <c r="C35" s="207"/>
      <c r="D35" s="229" t="s">
        <v>104</v>
      </c>
      <c r="E35" s="219"/>
      <c r="F35" s="232" t="s">
        <v>104</v>
      </c>
      <c r="G35" s="222"/>
      <c r="H35" s="233" t="s">
        <v>104</v>
      </c>
      <c r="I35" s="225"/>
      <c r="J35" s="192"/>
      <c r="K35" s="190"/>
      <c r="L35" s="190"/>
      <c r="M35" s="190"/>
    </row>
    <row r="36" spans="1:13" ht="20.100000000000001" customHeight="1" x14ac:dyDescent="0.2">
      <c r="A36" s="268"/>
      <c r="B36" s="213"/>
      <c r="C36" s="207"/>
      <c r="D36" s="229" t="s">
        <v>104</v>
      </c>
      <c r="E36" s="219"/>
      <c r="F36" s="232" t="s">
        <v>104</v>
      </c>
      <c r="G36" s="222"/>
      <c r="H36" s="233" t="s">
        <v>104</v>
      </c>
      <c r="I36" s="225"/>
      <c r="J36" s="192"/>
      <c r="K36" s="190"/>
      <c r="L36" s="190"/>
      <c r="M36" s="190"/>
    </row>
    <row r="37" spans="1:13" ht="20.100000000000001" customHeight="1" x14ac:dyDescent="0.2">
      <c r="A37" s="268"/>
      <c r="B37" s="213"/>
      <c r="C37" s="207"/>
      <c r="D37" s="229" t="s">
        <v>104</v>
      </c>
      <c r="E37" s="218"/>
      <c r="F37" s="230" t="s">
        <v>104</v>
      </c>
      <c r="G37" s="221"/>
      <c r="H37" s="236" t="s">
        <v>104</v>
      </c>
      <c r="I37" s="224"/>
      <c r="J37" s="192"/>
      <c r="K37" s="190"/>
      <c r="L37" s="190"/>
      <c r="M37" s="190"/>
    </row>
    <row r="38" spans="1:13" ht="20.100000000000001" customHeight="1" x14ac:dyDescent="0.2">
      <c r="A38" s="268"/>
      <c r="B38" s="213"/>
      <c r="C38" s="207"/>
      <c r="D38" s="229" t="s">
        <v>104</v>
      </c>
      <c r="E38" s="219"/>
      <c r="F38" s="232" t="s">
        <v>104</v>
      </c>
      <c r="G38" s="222"/>
      <c r="H38" s="233" t="s">
        <v>104</v>
      </c>
      <c r="I38" s="225"/>
      <c r="J38" s="192"/>
      <c r="K38" s="190"/>
      <c r="L38" s="190"/>
      <c r="M38" s="190"/>
    </row>
    <row r="39" spans="1:13" ht="20.100000000000001" customHeight="1" x14ac:dyDescent="0.2">
      <c r="A39" s="268"/>
      <c r="B39" s="213"/>
      <c r="C39" s="207"/>
      <c r="D39" s="229" t="s">
        <v>104</v>
      </c>
      <c r="E39" s="219"/>
      <c r="F39" s="232" t="s">
        <v>104</v>
      </c>
      <c r="G39" s="222"/>
      <c r="H39" s="233" t="s">
        <v>104</v>
      </c>
      <c r="I39" s="225"/>
      <c r="J39" s="192"/>
      <c r="K39" s="190"/>
      <c r="L39" s="190"/>
      <c r="M39" s="190"/>
    </row>
    <row r="40" spans="1:13" ht="20.100000000000001" customHeight="1" x14ac:dyDescent="0.2">
      <c r="A40" s="268"/>
      <c r="B40" s="213"/>
      <c r="C40" s="207"/>
      <c r="D40" s="229" t="s">
        <v>104</v>
      </c>
      <c r="E40" s="219"/>
      <c r="F40" s="232" t="s">
        <v>104</v>
      </c>
      <c r="G40" s="222"/>
      <c r="H40" s="233" t="s">
        <v>104</v>
      </c>
      <c r="I40" s="225"/>
      <c r="J40" s="192"/>
      <c r="K40" s="190"/>
      <c r="L40" s="190"/>
      <c r="M40" s="190"/>
    </row>
    <row r="41" spans="1:13" ht="20.100000000000001" customHeight="1" x14ac:dyDescent="0.2">
      <c r="A41" s="268"/>
      <c r="B41" s="213"/>
      <c r="C41" s="207"/>
      <c r="D41" s="229" t="s">
        <v>104</v>
      </c>
      <c r="E41" s="219"/>
      <c r="F41" s="232" t="s">
        <v>104</v>
      </c>
      <c r="G41" s="222"/>
      <c r="H41" s="233" t="s">
        <v>104</v>
      </c>
      <c r="I41" s="225"/>
      <c r="J41" s="192"/>
      <c r="K41" s="190"/>
      <c r="L41" s="190"/>
      <c r="M41" s="190"/>
    </row>
    <row r="42" spans="1:13" ht="20.100000000000001" customHeight="1" x14ac:dyDescent="0.2">
      <c r="A42" s="268"/>
      <c r="B42" s="213"/>
      <c r="C42" s="207"/>
      <c r="D42" s="229" t="s">
        <v>104</v>
      </c>
      <c r="E42" s="219"/>
      <c r="F42" s="232" t="s">
        <v>104</v>
      </c>
      <c r="G42" s="222"/>
      <c r="H42" s="233" t="s">
        <v>104</v>
      </c>
      <c r="I42" s="225"/>
      <c r="J42" s="192"/>
      <c r="K42" s="190"/>
      <c r="L42" s="190"/>
      <c r="M42" s="190"/>
    </row>
    <row r="43" spans="1:13" ht="20.100000000000001" customHeight="1" x14ac:dyDescent="0.2">
      <c r="A43" s="268"/>
      <c r="B43" s="213"/>
      <c r="C43" s="207"/>
      <c r="D43" s="229" t="s">
        <v>104</v>
      </c>
      <c r="E43" s="219"/>
      <c r="F43" s="232" t="s">
        <v>104</v>
      </c>
      <c r="G43" s="222"/>
      <c r="H43" s="233" t="s">
        <v>104</v>
      </c>
      <c r="I43" s="225"/>
      <c r="J43" s="192"/>
      <c r="K43" s="190"/>
      <c r="L43" s="190"/>
      <c r="M43" s="190"/>
    </row>
    <row r="44" spans="1:13" ht="20.100000000000001" customHeight="1" x14ac:dyDescent="0.2">
      <c r="A44" s="268"/>
      <c r="B44" s="213"/>
      <c r="C44" s="207"/>
      <c r="D44" s="229" t="s">
        <v>104</v>
      </c>
      <c r="E44" s="219"/>
      <c r="F44" s="232" t="s">
        <v>104</v>
      </c>
      <c r="G44" s="222"/>
      <c r="H44" s="233" t="s">
        <v>104</v>
      </c>
      <c r="I44" s="225"/>
      <c r="J44" s="137"/>
    </row>
    <row r="45" spans="1:13" ht="20.100000000000001" customHeight="1" x14ac:dyDescent="0.2">
      <c r="A45" s="268"/>
      <c r="B45" s="213"/>
      <c r="C45" s="207"/>
      <c r="D45" s="229" t="s">
        <v>104</v>
      </c>
      <c r="E45" s="219"/>
      <c r="F45" s="232" t="s">
        <v>104</v>
      </c>
      <c r="G45" s="222"/>
      <c r="H45" s="233" t="s">
        <v>104</v>
      </c>
      <c r="I45" s="225"/>
      <c r="J45" s="137"/>
    </row>
    <row r="46" spans="1:13" ht="20.100000000000001" customHeight="1" x14ac:dyDescent="0.2">
      <c r="A46" s="268"/>
      <c r="B46" s="213"/>
      <c r="C46" s="207"/>
      <c r="D46" s="229" t="s">
        <v>104</v>
      </c>
      <c r="E46" s="219"/>
      <c r="F46" s="232" t="s">
        <v>104</v>
      </c>
      <c r="G46" s="222"/>
      <c r="H46" s="233" t="s">
        <v>104</v>
      </c>
      <c r="I46" s="225"/>
      <c r="J46" s="137"/>
    </row>
    <row r="47" spans="1:13" ht="20.100000000000001" customHeight="1" x14ac:dyDescent="0.2">
      <c r="A47" s="268"/>
      <c r="B47" s="213"/>
      <c r="C47" s="207"/>
      <c r="D47" s="229" t="s">
        <v>104</v>
      </c>
      <c r="E47" s="219"/>
      <c r="F47" s="232" t="s">
        <v>104</v>
      </c>
      <c r="G47" s="222"/>
      <c r="H47" s="233" t="s">
        <v>104</v>
      </c>
      <c r="I47" s="225"/>
      <c r="J47" s="137"/>
    </row>
    <row r="48" spans="1:13" ht="20.100000000000001" customHeight="1" x14ac:dyDescent="0.2">
      <c r="A48" s="268"/>
      <c r="B48" s="213"/>
      <c r="C48" s="207"/>
      <c r="D48" s="229" t="s">
        <v>104</v>
      </c>
      <c r="E48" s="219"/>
      <c r="F48" s="232" t="s">
        <v>104</v>
      </c>
      <c r="G48" s="222"/>
      <c r="H48" s="233" t="s">
        <v>104</v>
      </c>
      <c r="I48" s="225"/>
      <c r="J48" s="137"/>
    </row>
    <row r="49" spans="1:10" ht="20.100000000000001" customHeight="1" x14ac:dyDescent="0.2">
      <c r="A49" s="268"/>
      <c r="B49" s="213"/>
      <c r="C49" s="207"/>
      <c r="D49" s="229" t="s">
        <v>104</v>
      </c>
      <c r="E49" s="219"/>
      <c r="F49" s="232" t="s">
        <v>104</v>
      </c>
      <c r="G49" s="222"/>
      <c r="H49" s="233" t="s">
        <v>104</v>
      </c>
      <c r="I49" s="225"/>
      <c r="J49" s="137"/>
    </row>
    <row r="50" spans="1:10" ht="20.100000000000001" customHeight="1" x14ac:dyDescent="0.2">
      <c r="A50" s="268"/>
      <c r="B50" s="213"/>
      <c r="C50" s="207"/>
      <c r="D50" s="229" t="s">
        <v>104</v>
      </c>
      <c r="E50" s="219"/>
      <c r="F50" s="232" t="s">
        <v>104</v>
      </c>
      <c r="G50" s="222"/>
      <c r="H50" s="233" t="s">
        <v>104</v>
      </c>
      <c r="I50" s="225"/>
      <c r="J50" s="137"/>
    </row>
    <row r="51" spans="1:10" ht="20.100000000000001" customHeight="1" x14ac:dyDescent="0.2">
      <c r="A51" s="268"/>
      <c r="B51" s="213"/>
      <c r="C51" s="207"/>
      <c r="D51" s="229" t="s">
        <v>104</v>
      </c>
      <c r="E51" s="219"/>
      <c r="F51" s="232" t="s">
        <v>104</v>
      </c>
      <c r="G51" s="222"/>
      <c r="H51" s="233" t="s">
        <v>104</v>
      </c>
      <c r="I51" s="225"/>
      <c r="J51" s="137"/>
    </row>
    <row r="52" spans="1:10" ht="20.100000000000001" customHeight="1" thickBot="1" x14ac:dyDescent="0.25">
      <c r="A52" s="268"/>
      <c r="B52" s="215"/>
      <c r="C52" s="208"/>
      <c r="D52" s="229" t="s">
        <v>104</v>
      </c>
      <c r="E52" s="219"/>
      <c r="F52" s="237" t="s">
        <v>104</v>
      </c>
      <c r="G52" s="227"/>
      <c r="H52" s="233" t="s">
        <v>104</v>
      </c>
      <c r="I52" s="225"/>
      <c r="J52" s="137"/>
    </row>
    <row r="53" spans="1:10" ht="20.100000000000001" customHeight="1" thickBot="1" x14ac:dyDescent="0.3">
      <c r="A53" s="496" t="s">
        <v>2</v>
      </c>
      <c r="B53" s="497"/>
      <c r="C53" s="498"/>
      <c r="D53" s="499">
        <f>SUM(D26,E28:E52)</f>
        <v>0</v>
      </c>
      <c r="E53" s="501"/>
      <c r="F53" s="499">
        <f>SUM(F26,G28:G52)</f>
        <v>0</v>
      </c>
      <c r="G53" s="501"/>
      <c r="H53" s="499">
        <f>SUM(H26,I28:I52)</f>
        <v>0</v>
      </c>
      <c r="I53" s="501"/>
      <c r="J53" s="138"/>
    </row>
    <row r="54" spans="1:10" ht="20.100000000000001" customHeight="1" thickBot="1" x14ac:dyDescent="0.3">
      <c r="A54" s="496" t="s">
        <v>31</v>
      </c>
      <c r="B54" s="497"/>
      <c r="C54" s="498"/>
      <c r="D54" s="499">
        <f>SUM(D53:I53)</f>
        <v>0</v>
      </c>
      <c r="E54" s="500"/>
      <c r="F54" s="500"/>
      <c r="G54" s="500"/>
      <c r="H54" s="500"/>
      <c r="I54" s="501"/>
      <c r="J54" s="136"/>
    </row>
    <row r="55" spans="1:10" ht="20.100000000000001" customHeight="1" x14ac:dyDescent="0.2">
      <c r="A55" s="269"/>
      <c r="B55" s="245"/>
      <c r="C55" s="246"/>
      <c r="D55" s="247" t="s">
        <v>104</v>
      </c>
      <c r="E55" s="248"/>
      <c r="F55" s="249" t="s">
        <v>104</v>
      </c>
      <c r="G55" s="250"/>
      <c r="H55" s="231" t="s">
        <v>104</v>
      </c>
      <c r="I55" s="251"/>
      <c r="J55" s="137"/>
    </row>
    <row r="56" spans="1:10" ht="20.100000000000001" customHeight="1" x14ac:dyDescent="0.2">
      <c r="A56" s="268"/>
      <c r="B56" s="216"/>
      <c r="C56" s="209"/>
      <c r="D56" s="229" t="s">
        <v>104</v>
      </c>
      <c r="E56" s="219"/>
      <c r="F56" s="232" t="s">
        <v>104</v>
      </c>
      <c r="G56" s="222"/>
      <c r="H56" s="233" t="s">
        <v>104</v>
      </c>
      <c r="I56" s="225"/>
      <c r="J56" s="137"/>
    </row>
    <row r="57" spans="1:10" ht="20.100000000000001" customHeight="1" x14ac:dyDescent="0.2">
      <c r="A57" s="268"/>
      <c r="B57" s="216"/>
      <c r="C57" s="209"/>
      <c r="D57" s="229" t="s">
        <v>104</v>
      </c>
      <c r="E57" s="219"/>
      <c r="F57" s="232" t="s">
        <v>104</v>
      </c>
      <c r="G57" s="222"/>
      <c r="H57" s="233" t="s">
        <v>104</v>
      </c>
      <c r="I57" s="225"/>
      <c r="J57" s="137"/>
    </row>
    <row r="58" spans="1:10" ht="20.100000000000001" customHeight="1" x14ac:dyDescent="0.2">
      <c r="A58" s="268"/>
      <c r="B58" s="213"/>
      <c r="C58" s="207"/>
      <c r="D58" s="229" t="s">
        <v>104</v>
      </c>
      <c r="E58" s="219"/>
      <c r="F58" s="232" t="s">
        <v>104</v>
      </c>
      <c r="G58" s="222"/>
      <c r="H58" s="233" t="s">
        <v>104</v>
      </c>
      <c r="I58" s="225"/>
      <c r="J58" s="137"/>
    </row>
    <row r="59" spans="1:10" ht="20.100000000000001" customHeight="1" x14ac:dyDescent="0.2">
      <c r="A59" s="268"/>
      <c r="B59" s="213"/>
      <c r="C59" s="207"/>
      <c r="D59" s="229" t="s">
        <v>104</v>
      </c>
      <c r="E59" s="219"/>
      <c r="F59" s="232" t="s">
        <v>104</v>
      </c>
      <c r="G59" s="222"/>
      <c r="H59" s="233" t="s">
        <v>104</v>
      </c>
      <c r="I59" s="225"/>
      <c r="J59" s="137"/>
    </row>
    <row r="60" spans="1:10" ht="20.100000000000001" customHeight="1" x14ac:dyDescent="0.2">
      <c r="A60" s="268"/>
      <c r="B60" s="213"/>
      <c r="C60" s="207"/>
      <c r="D60" s="229" t="s">
        <v>104</v>
      </c>
      <c r="E60" s="219"/>
      <c r="F60" s="232" t="s">
        <v>104</v>
      </c>
      <c r="G60" s="222"/>
      <c r="H60" s="233" t="s">
        <v>104</v>
      </c>
      <c r="I60" s="225"/>
      <c r="J60" s="137"/>
    </row>
    <row r="61" spans="1:10" ht="20.100000000000001" customHeight="1" x14ac:dyDescent="0.2">
      <c r="A61" s="268"/>
      <c r="B61" s="213"/>
      <c r="C61" s="207"/>
      <c r="D61" s="229" t="s">
        <v>104</v>
      </c>
      <c r="E61" s="219"/>
      <c r="F61" s="232" t="s">
        <v>104</v>
      </c>
      <c r="G61" s="222"/>
      <c r="H61" s="233" t="s">
        <v>104</v>
      </c>
      <c r="I61" s="225"/>
      <c r="J61" s="137"/>
    </row>
    <row r="62" spans="1:10" ht="20.100000000000001" customHeight="1" x14ac:dyDescent="0.2">
      <c r="A62" s="268"/>
      <c r="B62" s="213"/>
      <c r="C62" s="207"/>
      <c r="D62" s="229" t="s">
        <v>104</v>
      </c>
      <c r="E62" s="219"/>
      <c r="F62" s="232" t="s">
        <v>104</v>
      </c>
      <c r="G62" s="222"/>
      <c r="H62" s="233" t="s">
        <v>104</v>
      </c>
      <c r="I62" s="225"/>
      <c r="J62" s="137"/>
    </row>
    <row r="63" spans="1:10" ht="20.100000000000001" customHeight="1" x14ac:dyDescent="0.2">
      <c r="A63" s="268"/>
      <c r="B63" s="213"/>
      <c r="C63" s="207"/>
      <c r="D63" s="229" t="s">
        <v>104</v>
      </c>
      <c r="E63" s="219"/>
      <c r="F63" s="232" t="s">
        <v>104</v>
      </c>
      <c r="G63" s="222"/>
      <c r="H63" s="238" t="s">
        <v>104</v>
      </c>
      <c r="I63" s="225"/>
      <c r="J63" s="137"/>
    </row>
    <row r="64" spans="1:10" ht="20.100000000000001" customHeight="1" x14ac:dyDescent="0.2">
      <c r="A64" s="268"/>
      <c r="B64" s="213"/>
      <c r="C64" s="207"/>
      <c r="D64" s="229" t="s">
        <v>104</v>
      </c>
      <c r="E64" s="218"/>
      <c r="F64" s="230" t="s">
        <v>104</v>
      </c>
      <c r="G64" s="221"/>
      <c r="H64" s="233" t="s">
        <v>104</v>
      </c>
      <c r="I64" s="224"/>
      <c r="J64" s="137"/>
    </row>
    <row r="65" spans="1:11" ht="20.100000000000001" customHeight="1" x14ac:dyDescent="0.2">
      <c r="A65" s="268"/>
      <c r="B65" s="213"/>
      <c r="C65" s="207"/>
      <c r="D65" s="229" t="s">
        <v>104</v>
      </c>
      <c r="E65" s="219"/>
      <c r="F65" s="232" t="s">
        <v>104</v>
      </c>
      <c r="G65" s="222"/>
      <c r="H65" s="233" t="s">
        <v>104</v>
      </c>
      <c r="I65" s="225"/>
      <c r="J65" s="137"/>
    </row>
    <row r="66" spans="1:11" ht="20.100000000000001" customHeight="1" x14ac:dyDescent="0.2">
      <c r="A66" s="268"/>
      <c r="B66" s="213"/>
      <c r="C66" s="207"/>
      <c r="D66" s="229" t="s">
        <v>104</v>
      </c>
      <c r="E66" s="219"/>
      <c r="F66" s="232" t="s">
        <v>104</v>
      </c>
      <c r="G66" s="222"/>
      <c r="H66" s="233" t="s">
        <v>104</v>
      </c>
      <c r="I66" s="225"/>
      <c r="J66" s="137"/>
    </row>
    <row r="67" spans="1:11" ht="20.100000000000001" customHeight="1" x14ac:dyDescent="0.2">
      <c r="A67" s="268"/>
      <c r="B67" s="213"/>
      <c r="C67" s="207"/>
      <c r="D67" s="229" t="s">
        <v>104</v>
      </c>
      <c r="E67" s="219"/>
      <c r="F67" s="232" t="s">
        <v>104</v>
      </c>
      <c r="G67" s="222"/>
      <c r="H67" s="233" t="s">
        <v>104</v>
      </c>
      <c r="I67" s="225"/>
      <c r="J67" s="137"/>
    </row>
    <row r="68" spans="1:11" ht="20.100000000000001" customHeight="1" x14ac:dyDescent="0.2">
      <c r="A68" s="268"/>
      <c r="B68" s="213"/>
      <c r="C68" s="207"/>
      <c r="D68" s="229" t="s">
        <v>104</v>
      </c>
      <c r="E68" s="219"/>
      <c r="F68" s="232" t="s">
        <v>104</v>
      </c>
      <c r="G68" s="222"/>
      <c r="H68" s="233" t="s">
        <v>104</v>
      </c>
      <c r="I68" s="225"/>
      <c r="J68" s="137"/>
    </row>
    <row r="69" spans="1:11" ht="20.100000000000001" customHeight="1" x14ac:dyDescent="0.2">
      <c r="A69" s="268"/>
      <c r="B69" s="213"/>
      <c r="C69" s="207"/>
      <c r="D69" s="229" t="s">
        <v>104</v>
      </c>
      <c r="E69" s="219"/>
      <c r="F69" s="232" t="s">
        <v>104</v>
      </c>
      <c r="G69" s="222"/>
      <c r="H69" s="233" t="s">
        <v>104</v>
      </c>
      <c r="I69" s="225"/>
      <c r="J69" s="137"/>
    </row>
    <row r="70" spans="1:11" ht="20.100000000000001" customHeight="1" x14ac:dyDescent="0.2">
      <c r="A70" s="268"/>
      <c r="B70" s="213"/>
      <c r="C70" s="207"/>
      <c r="D70" s="229" t="s">
        <v>104</v>
      </c>
      <c r="E70" s="219"/>
      <c r="F70" s="232" t="s">
        <v>104</v>
      </c>
      <c r="G70" s="222"/>
      <c r="H70" s="233" t="s">
        <v>104</v>
      </c>
      <c r="I70" s="225"/>
      <c r="J70" s="137"/>
    </row>
    <row r="71" spans="1:11" ht="20.100000000000001" customHeight="1" x14ac:dyDescent="0.2">
      <c r="A71" s="268"/>
      <c r="B71" s="213"/>
      <c r="C71" s="207"/>
      <c r="D71" s="229" t="s">
        <v>104</v>
      </c>
      <c r="E71" s="218"/>
      <c r="F71" s="230" t="s">
        <v>104</v>
      </c>
      <c r="G71" s="221"/>
      <c r="H71" s="236" t="s">
        <v>104</v>
      </c>
      <c r="I71" s="224"/>
      <c r="J71" s="137"/>
    </row>
    <row r="72" spans="1:11" ht="20.100000000000001" customHeight="1" x14ac:dyDescent="0.2">
      <c r="A72" s="268"/>
      <c r="B72" s="213"/>
      <c r="C72" s="207"/>
      <c r="D72" s="229" t="s">
        <v>104</v>
      </c>
      <c r="E72" s="219"/>
      <c r="F72" s="232" t="s">
        <v>104</v>
      </c>
      <c r="G72" s="222"/>
      <c r="H72" s="233" t="s">
        <v>104</v>
      </c>
      <c r="I72" s="225"/>
      <c r="J72" s="137"/>
    </row>
    <row r="73" spans="1:11" ht="20.100000000000001" customHeight="1" x14ac:dyDescent="0.2">
      <c r="A73" s="268"/>
      <c r="B73" s="213"/>
      <c r="C73" s="207"/>
      <c r="D73" s="229" t="s">
        <v>104</v>
      </c>
      <c r="E73" s="219"/>
      <c r="F73" s="232" t="s">
        <v>104</v>
      </c>
      <c r="G73" s="222"/>
      <c r="H73" s="233" t="s">
        <v>104</v>
      </c>
      <c r="I73" s="225"/>
      <c r="J73" s="137"/>
    </row>
    <row r="74" spans="1:11" ht="20.100000000000001" customHeight="1" x14ac:dyDescent="0.2">
      <c r="A74" s="268"/>
      <c r="B74" s="213"/>
      <c r="C74" s="207"/>
      <c r="D74" s="229" t="s">
        <v>104</v>
      </c>
      <c r="E74" s="219"/>
      <c r="F74" s="232" t="s">
        <v>104</v>
      </c>
      <c r="G74" s="222"/>
      <c r="H74" s="233" t="s">
        <v>104</v>
      </c>
      <c r="I74" s="225"/>
      <c r="J74" s="137"/>
    </row>
    <row r="75" spans="1:11" ht="20.100000000000001" customHeight="1" x14ac:dyDescent="0.2">
      <c r="A75" s="268"/>
      <c r="B75" s="213"/>
      <c r="C75" s="207"/>
      <c r="D75" s="229" t="s">
        <v>104</v>
      </c>
      <c r="E75" s="219"/>
      <c r="F75" s="232" t="s">
        <v>104</v>
      </c>
      <c r="G75" s="222"/>
      <c r="H75" s="233" t="s">
        <v>104</v>
      </c>
      <c r="I75" s="225"/>
      <c r="J75" s="137"/>
    </row>
    <row r="76" spans="1:11" ht="20.100000000000001" customHeight="1" x14ac:dyDescent="0.2">
      <c r="A76" s="268"/>
      <c r="B76" s="213"/>
      <c r="C76" s="207"/>
      <c r="D76" s="229" t="s">
        <v>104</v>
      </c>
      <c r="E76" s="219"/>
      <c r="F76" s="232" t="s">
        <v>104</v>
      </c>
      <c r="G76" s="222"/>
      <c r="H76" s="233" t="s">
        <v>104</v>
      </c>
      <c r="I76" s="225"/>
      <c r="J76" s="137"/>
    </row>
    <row r="77" spans="1:11" ht="20.100000000000001" customHeight="1" thickBot="1" x14ac:dyDescent="0.25">
      <c r="A77" s="268"/>
      <c r="B77" s="217"/>
      <c r="C77" s="210"/>
      <c r="D77" s="229" t="s">
        <v>104</v>
      </c>
      <c r="E77" s="219"/>
      <c r="F77" s="239" t="s">
        <v>104</v>
      </c>
      <c r="G77" s="223"/>
      <c r="H77" s="235" t="s">
        <v>104</v>
      </c>
      <c r="I77" s="228"/>
      <c r="J77" s="137"/>
      <c r="K77" s="135"/>
    </row>
    <row r="78" spans="1:11" ht="20.100000000000001" customHeight="1" thickBot="1" x14ac:dyDescent="0.3">
      <c r="A78" s="496" t="s">
        <v>2</v>
      </c>
      <c r="B78" s="497"/>
      <c r="C78" s="498"/>
      <c r="D78" s="499">
        <f>SUM(D53,E55:E77)</f>
        <v>0</v>
      </c>
      <c r="E78" s="501"/>
      <c r="F78" s="499">
        <f>SUM(F53,G55:G77)</f>
        <v>0</v>
      </c>
      <c r="G78" s="501"/>
      <c r="H78" s="499">
        <f>SUM(H53,I55:I77)</f>
        <v>0</v>
      </c>
      <c r="I78" s="501"/>
      <c r="J78" s="138"/>
    </row>
    <row r="79" spans="1:11" ht="20.100000000000001" customHeight="1" thickBot="1" x14ac:dyDescent="0.3">
      <c r="A79" s="496" t="s">
        <v>31</v>
      </c>
      <c r="B79" s="497"/>
      <c r="C79" s="498"/>
      <c r="D79" s="499">
        <f>SUM(D78:I78)</f>
        <v>0</v>
      </c>
      <c r="E79" s="500"/>
      <c r="F79" s="500"/>
      <c r="G79" s="500"/>
      <c r="H79" s="500"/>
      <c r="I79" s="501"/>
      <c r="J79" s="136"/>
    </row>
    <row r="80" spans="1:11" x14ac:dyDescent="0.2">
      <c r="J80" s="135"/>
    </row>
    <row r="81" spans="1:10" ht="15.75" x14ac:dyDescent="0.25">
      <c r="A81" s="244" t="s">
        <v>133</v>
      </c>
      <c r="B81" s="135"/>
      <c r="C81" s="242"/>
      <c r="D81" s="135"/>
      <c r="E81" s="135"/>
      <c r="F81" s="135"/>
      <c r="G81" s="135"/>
      <c r="H81" s="135"/>
      <c r="I81" s="135"/>
      <c r="J81" s="135"/>
    </row>
    <row r="82" spans="1:10" ht="15.75" x14ac:dyDescent="0.25">
      <c r="A82" s="243" t="s">
        <v>134</v>
      </c>
      <c r="B82" s="135"/>
      <c r="C82" s="242"/>
      <c r="D82" s="135"/>
      <c r="E82" s="135"/>
      <c r="F82" s="135"/>
      <c r="G82" s="135"/>
      <c r="H82" s="135"/>
      <c r="I82" s="135"/>
      <c r="J82" s="135"/>
    </row>
    <row r="83" spans="1:10" x14ac:dyDescent="0.2">
      <c r="A83" s="135"/>
      <c r="B83" s="135"/>
      <c r="C83" s="242"/>
      <c r="D83" s="135"/>
      <c r="E83" s="135"/>
      <c r="F83" s="135"/>
      <c r="G83" s="135"/>
      <c r="H83" s="135"/>
      <c r="I83" s="135"/>
    </row>
  </sheetData>
  <mergeCells count="26">
    <mergeCell ref="A79:C79"/>
    <mergeCell ref="D79:I79"/>
    <mergeCell ref="A54:C54"/>
    <mergeCell ref="D54:I54"/>
    <mergeCell ref="A78:C78"/>
    <mergeCell ref="D78:E78"/>
    <mergeCell ref="F78:G78"/>
    <mergeCell ref="H78:I78"/>
    <mergeCell ref="A27:C27"/>
    <mergeCell ref="D27:I27"/>
    <mergeCell ref="A53:C53"/>
    <mergeCell ref="D53:E53"/>
    <mergeCell ref="F53:G53"/>
    <mergeCell ref="H53:I53"/>
    <mergeCell ref="D7:G7"/>
    <mergeCell ref="I7:I8"/>
    <mergeCell ref="A26:C26"/>
    <mergeCell ref="D26:E26"/>
    <mergeCell ref="F26:G26"/>
    <mergeCell ref="H26:I26"/>
    <mergeCell ref="C7:C8"/>
    <mergeCell ref="A4:B4"/>
    <mergeCell ref="A5:B5"/>
    <mergeCell ref="A6:B6"/>
    <mergeCell ref="A7:A8"/>
    <mergeCell ref="B7:B8"/>
  </mergeCells>
  <conditionalFormatting sqref="J27:J79">
    <cfRule type="cellIs" dxfId="11" priority="3" stopIfTrue="1" operator="lessThan">
      <formula>0</formula>
    </cfRule>
    <cfRule type="cellIs" dxfId="10" priority="4" stopIfTrue="1" operator="lessThan">
      <formula>0</formula>
    </cfRule>
  </conditionalFormatting>
  <conditionalFormatting sqref="F26 H26 E64:I70 D26:D27 E9:I25 E37:I50">
    <cfRule type="cellIs" dxfId="9" priority="1" stopIfTrue="1" operator="lessThan">
      <formula>0</formula>
    </cfRule>
    <cfRule type="cellIs" dxfId="8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Personalia &amp; Navigatie</vt:lpstr>
      <vt:lpstr>Instructies</vt:lpstr>
      <vt:lpstr> Werkkapitaal 2015</vt:lpstr>
      <vt:lpstr>VIA4-middelen</vt:lpstr>
      <vt:lpstr>K1</vt:lpstr>
      <vt:lpstr>F1</vt:lpstr>
      <vt:lpstr>K2</vt:lpstr>
      <vt:lpstr>F2</vt:lpstr>
      <vt:lpstr>K3</vt:lpstr>
      <vt:lpstr>F3</vt:lpstr>
      <vt:lpstr>K4</vt:lpstr>
      <vt:lpstr>F4</vt:lpstr>
      <vt:lpstr>K5</vt:lpstr>
      <vt:lpstr>F5</vt:lpstr>
      <vt:lpstr>K6</vt:lpstr>
      <vt:lpstr>F6</vt:lpstr>
      <vt:lpstr>Budget 2017</vt:lpstr>
      <vt:lpstr>Budget_2019</vt:lpstr>
      <vt:lpstr>'Budget 2017'!Print_Area</vt:lpstr>
      <vt:lpstr>'F1'!Print_Area</vt:lpstr>
      <vt:lpstr>'F2'!Print_Area</vt:lpstr>
      <vt:lpstr>'F3'!Print_Area</vt:lpstr>
      <vt:lpstr>'F4'!Print_Area</vt:lpstr>
      <vt:lpstr>'F5'!Print_Area</vt:lpstr>
      <vt:lpstr>'F6'!Print_Area</vt:lpstr>
      <vt:lpstr>'K1'!Print_Area</vt:lpstr>
      <vt:lpstr>'K2'!Print_Area</vt:lpstr>
      <vt:lpstr>'K3'!Print_Area</vt:lpstr>
      <vt:lpstr>'K4'!Print_Area</vt:lpstr>
      <vt:lpstr>'K5'!Print_Area</vt:lpstr>
      <vt:lpstr>'K6'!Print_Area</vt:lpstr>
      <vt:lpstr>'Personalia &amp; Navigatie'!Print_Area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Yildirim, Umut</dc:creator>
  <cp:lastModifiedBy>Vanhoolandt, Kimberly</cp:lastModifiedBy>
  <cp:lastPrinted>2015-03-02T09:19:25Z</cp:lastPrinted>
  <dcterms:created xsi:type="dcterms:W3CDTF">2007-07-06T08:59:03Z</dcterms:created>
  <dcterms:modified xsi:type="dcterms:W3CDTF">2019-03-05T14:55:16Z</dcterms:modified>
</cp:coreProperties>
</file>